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16E97665-F4E6-4464-8A23-0923E261039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Tilbud unntatt sperregjerder " sheetId="1" r:id="rId1"/>
    <sheet name="Tilbud Sperregjerder" sheetId="2" r:id="rId2"/>
    <sheet name="Fjellsikring evalueres IKKE!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3" l="1"/>
  <c r="L36" i="3"/>
  <c r="L37" i="3"/>
  <c r="L38" i="3"/>
  <c r="L39" i="3"/>
  <c r="L42" i="3"/>
  <c r="L179" i="3" s="1"/>
  <c r="L43" i="3"/>
  <c r="L44" i="3"/>
  <c r="L45" i="3"/>
  <c r="L46" i="3"/>
  <c r="L49" i="3"/>
  <c r="L50" i="3"/>
  <c r="L51" i="3"/>
  <c r="L52" i="3"/>
  <c r="L55" i="3"/>
  <c r="L56" i="3"/>
  <c r="L57" i="3"/>
  <c r="L58" i="3"/>
  <c r="L62" i="3"/>
  <c r="L63" i="3"/>
  <c r="L64" i="3"/>
  <c r="L65" i="3"/>
  <c r="L66" i="3"/>
  <c r="L67" i="3"/>
  <c r="L68" i="3"/>
  <c r="L70" i="3"/>
  <c r="L74" i="3"/>
  <c r="L75" i="3"/>
  <c r="L76" i="3"/>
  <c r="L77" i="3"/>
  <c r="L78" i="3"/>
  <c r="L79" i="3"/>
  <c r="L84" i="3"/>
  <c r="L85" i="3"/>
  <c r="L86" i="3"/>
  <c r="L87" i="3"/>
  <c r="L90" i="3"/>
  <c r="L91" i="3"/>
  <c r="L92" i="3"/>
  <c r="L93" i="3"/>
  <c r="L94" i="3"/>
  <c r="L97" i="3"/>
  <c r="L98" i="3"/>
  <c r="L100" i="3"/>
  <c r="L101" i="3"/>
  <c r="L102" i="3"/>
  <c r="L103" i="3"/>
  <c r="L106" i="3"/>
  <c r="L107" i="3"/>
  <c r="L108" i="3"/>
  <c r="L109" i="3"/>
  <c r="L111" i="3"/>
  <c r="L112" i="3"/>
  <c r="L113" i="3"/>
  <c r="L114" i="3"/>
  <c r="L117" i="3"/>
  <c r="L118" i="3"/>
  <c r="L119" i="3"/>
  <c r="L120" i="3"/>
  <c r="L123" i="3"/>
  <c r="L130" i="3"/>
  <c r="L131" i="3"/>
  <c r="L135" i="3"/>
  <c r="L136" i="3"/>
  <c r="L140" i="3"/>
  <c r="L141" i="3"/>
  <c r="L142" i="3"/>
  <c r="L153" i="3"/>
  <c r="L154" i="3"/>
  <c r="L156" i="3"/>
  <c r="L157" i="3"/>
  <c r="L161" i="3"/>
  <c r="L162" i="3"/>
  <c r="L163" i="3"/>
  <c r="L164" i="3"/>
  <c r="L165" i="3"/>
  <c r="L168" i="3"/>
  <c r="L169" i="3"/>
  <c r="L170" i="3"/>
  <c r="L171" i="3"/>
  <c r="L174" i="3"/>
  <c r="L175" i="3"/>
  <c r="L176" i="3"/>
  <c r="D8" i="1" l="1"/>
  <c r="D9" i="1"/>
  <c r="D4" i="1"/>
  <c r="D5" i="1"/>
  <c r="E10" i="2" l="1"/>
  <c r="E9" i="2"/>
  <c r="E8" i="2"/>
  <c r="E7" i="2"/>
  <c r="E6" i="2"/>
  <c r="E5" i="2"/>
  <c r="E4" i="2"/>
  <c r="E11" i="2" s="1"/>
  <c r="D16" i="1" l="1"/>
  <c r="E21" i="1" l="1"/>
  <c r="D20" i="1"/>
  <c r="E20" i="1"/>
  <c r="E19" i="1"/>
  <c r="D6" i="1"/>
  <c r="D22" i="1" l="1"/>
  <c r="D15" i="1"/>
  <c r="D14" i="1"/>
  <c r="D11" i="1"/>
  <c r="D7" i="1"/>
  <c r="D30" i="1"/>
  <c r="D26" i="1"/>
  <c r="D18" i="1"/>
  <c r="D17" i="1"/>
  <c r="D13" i="1"/>
  <c r="D10" i="1"/>
  <c r="E30" i="1" l="1"/>
  <c r="E29" i="1"/>
  <c r="E28" i="1"/>
  <c r="E27" i="1"/>
  <c r="E26" i="1"/>
  <c r="E22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A5" i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E31" i="1"/>
  <c r="E23" i="1" s="1"/>
</calcChain>
</file>

<file path=xl/sharedStrings.xml><?xml version="1.0" encoding="utf-8"?>
<sst xmlns="http://schemas.openxmlformats.org/spreadsheetml/2006/main" count="358" uniqueCount="258">
  <si>
    <t>Post#</t>
  </si>
  <si>
    <t>Tilbud kr/time</t>
  </si>
  <si>
    <t>Gravemaskin 5-10 tonn, inkl. fører</t>
  </si>
  <si>
    <t>Gravemaskin 1-5 tonn, inkl. fører</t>
  </si>
  <si>
    <r>
      <t>Lastebil inntil 10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inkl. fører</t>
    </r>
  </si>
  <si>
    <t>Pigghammer påmontert gravemaskin inntil 20 tonn</t>
  </si>
  <si>
    <t>Pigghammer påmontert gravemaskin inntil 10 tonn</t>
  </si>
  <si>
    <t>Gravemaskin 10-20 tonn, inkl. fører</t>
  </si>
  <si>
    <t>Fagarbeider bru med utstyr</t>
  </si>
  <si>
    <t>https://osloliftutleie.no/prisliste</t>
  </si>
  <si>
    <t>Kommentar</t>
  </si>
  <si>
    <t>Del-SUM kr eks. mva.</t>
  </si>
  <si>
    <t>Containerbil med fører/time</t>
  </si>
  <si>
    <t>Kranbil med fører (ifm. med fjellsikring, bruer, fjerning av forlatte båter ved kai)</t>
  </si>
  <si>
    <t>Type enhetspris: stykk eller dag</t>
  </si>
  <si>
    <t>Tilbud kr</t>
  </si>
  <si>
    <t>A</t>
  </si>
  <si>
    <t>B</t>
  </si>
  <si>
    <t>C</t>
  </si>
  <si>
    <t>D</t>
  </si>
  <si>
    <t>E</t>
  </si>
  <si>
    <t>Del-SUM kr eks. mva. evaluert per år (overføres til Total-SUM ovenfor)</t>
  </si>
  <si>
    <t>https://www.norfax.no/leskur/city-90</t>
  </si>
  <si>
    <t>Containerleie/dag</t>
  </si>
  <si>
    <t>Arbeider for trefelling/kvisting med utstyr inkludert bortkjøring/deponering av tremassene</t>
  </si>
  <si>
    <t>https://www.tecnovap.it/en/products/diesel-range~14/steam-sky~132.html#tech-data</t>
  </si>
  <si>
    <t>Minst 10 BAR trykk, minst 180° C, Steam production minimum 900 gr/min, mobilt "aggregat" som raskt kan flyttes rundt i byen uten å måtte trekke strømkabel</t>
  </si>
  <si>
    <t xml:space="preserve">Eksempel på leverandør av utstyr: https://www.rumas.no </t>
  </si>
  <si>
    <t>*</t>
  </si>
  <si>
    <t>https://www.facebook.com/rentutemiljo/videos/613463475707260/</t>
  </si>
  <si>
    <t>**</t>
  </si>
  <si>
    <t>Riggkostnader oppgis for flytting og tilrigging til hvert byggeobjekt. Et byggeobjekt kan bestå av en eller flere veier som ligger inntil hverandre, og omfatte forskjellige arbeidsoppgaver innenfor forskjellige mengdesammendrag.</t>
  </si>
  <si>
    <t>Omkostninger, drift av rigg, arbeidsledelse, stikning, arbeidsvarsling, trafikkstyring osv. skal være innkalkulert i enhetsprisene.</t>
  </si>
  <si>
    <t>***</t>
  </si>
  <si>
    <t>TIMEPRISER FOR MANNSKAP OG MASKINER</t>
  </si>
  <si>
    <t>Redskap og utstyr som naturlig inngår i arbeidsprosessen innkalkuleres i enhetsprisene til den aktuelle arbeidsoppgave.</t>
  </si>
  <si>
    <t>For regningsarbeider timesatser: Timeprisen skal inkludere alle entreprenørens samlede utgifter og påslag, inkl. påslag for materialinnkjøp, administrasjon og fortjeneste.</t>
  </si>
  <si>
    <t>SUM for alle prosess beskrivelser bruarbeider. Se vedlegg 12 for beskrivelser, bruk filen: Bruvedlikehold 2020 - 2024.gab</t>
  </si>
  <si>
    <t>Evaluert mengde</t>
  </si>
  <si>
    <t>Kun timespriser for arbeider innenfor Bærums kommunegrense betales for. Når stedet er veldefinert/ett sted per avrop: kun betaling for arbeidet på stedet</t>
  </si>
  <si>
    <t>Post D: Ref. mengder i filen Bruvedlikehold 2020 - 2024.gab: Bru-konsulenten har forsøkt å medta de bruvedlikeholdsarbeider som kan gjøres entydige og som han vet er aktuelle i kommunens bruer ila. 5 år. Det er mange andre typer bruvedlikeholdsarbeider, som ikke kan beskrives entydig. F.eks. omisolering av brudekk, rehabilitering av påkjørt rekkverk, bytte av påkjørt trerekkverk mv. Disse arbeider må utføres i timepriser/materiellpriser med påslag. Det er filen «Bruvedlikehold 2020 - 2024.gab» som skal utleveres til entreprenøren. Den fil er låst og kun enhetspriser kan tastes inn. Filen «Bruvedlikehold 2020 - 2024.pdf» inneholder «print» av beskrivelsen.</t>
  </si>
  <si>
    <t>Miljøkonsulent for forurensede masser: i grunnen, i sluk, i feiemasser, ifm. med snedeponi avrenning</t>
  </si>
  <si>
    <t>https://bgtas.no/tjenester/</t>
  </si>
  <si>
    <t>Utstyr som er inkludert i timesprisene er eksempelvis: Høytrykkspyler, Tørris-blåsingutstyr, Sandblåsingutstyr, Malingsspøyteutstyr, Taggingfjerningsutstyr</t>
  </si>
  <si>
    <t>Geolog/Fjellsikringskonsulent</t>
  </si>
  <si>
    <t>Fagarbeider stein/mur/fjell-arbeider med utstyr</t>
  </si>
  <si>
    <t>100.1</t>
  </si>
  <si>
    <t>Anleggsgjerde sperring av anleggsområde: type alpingjerde plast 1,2 m høyt. Gult tall er kr/meter per døgn. Evaluert mengde er 500 m og antall døgn evaluert er 200 (ila. kontraktsperioden)</t>
  </si>
  <si>
    <t>100.2</t>
  </si>
  <si>
    <t>Anleggsgjerde sperring av anleggsområde: type anleggssikring/byggegjerde høyde 2 meter. Gult tall er kr/meter per døgn. Evaluert mengde er 500 m og antall døgn evaluert er 200 (ila. kontraktsperioden)</t>
  </si>
  <si>
    <t>100.3</t>
  </si>
  <si>
    <t>Anleggsgjerde sperring av anleggsområde: type gitter høyde 1,2 m. Gult tall er kr/meter per døgn. Evaluert mengde er 500 m og antall døgn evaluert er 200 (ila. kontraktsperioden)</t>
  </si>
  <si>
    <t>100.4</t>
  </si>
  <si>
    <t>Oppsetting og nedtaking av midlertidige opplysningsskilt ifm eget arbeid, pris per stykk. Type 560 opplysningstavle.  Evaluert mengde 40 stk.</t>
  </si>
  <si>
    <t>100.5</t>
  </si>
  <si>
    <t>Utsetting og innhenting av lettere sperremateriell herunder hindermarkering, skilt 906, ledeskilt, trafikksylinder skilt 942, sperreplank og sperrebukk i tre med refleks, trafikkkjegler med klasse 3 refleks, skilt 940 og "zebra". Gul pris er pris per stykk, likt pris for alt. Evaluert mengde er 500 stk. ila. kontraktsperioden. NB: Arbeidsvarsling langs vei er inkludert i riggkostnaden.</t>
  </si>
  <si>
    <t>100.6</t>
  </si>
  <si>
    <t>Utsetting og henting av minigard langs vei, pris per lengdemeter og per døgn. Evaluert mengde 500 m og 50 døgn ila. kontraktsperioden</t>
  </si>
  <si>
    <t>100.7</t>
  </si>
  <si>
    <t>Utsetting og henting av variogard langs vei, pris per lengdemeter og per døgn. Evaluert mengde 500 m og 50 døgn ila. kontraktsperioden</t>
  </si>
  <si>
    <t>Prosess # (kontrakts-arbeid)</t>
  </si>
  <si>
    <t>Sum per prosess evaluert i kontraktsperioden (E x F)</t>
  </si>
  <si>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gule Celler fylles ut av tilbyder, verdiene endres ifra 1 til ønsket verdi</t>
    </r>
  </si>
  <si>
    <t>Enhetspris</t>
  </si>
  <si>
    <t>Mengde for prosessen: snitt per sted</t>
  </si>
  <si>
    <t>Antall døgn ila. 5 år</t>
  </si>
  <si>
    <t>Evaluert SUM kr eks. mva. for prosesser 100.x:</t>
  </si>
  <si>
    <t>Forklaring arbeidsprosess:</t>
  </si>
  <si>
    <t>Overføres (automatisk) til arket: Tilbud unntatt sperregjerder</t>
  </si>
  <si>
    <t>NB: husk å fylle ut tilbudsprisene i arket: Tilbud Sperregjerder</t>
  </si>
  <si>
    <t xml:space="preserve">Angående stillaser og prising: </t>
  </si>
  <si>
    <t>Alle timesprisene gjelder hele døgnet på hverdager, evt. overtidsbetaling er inkludert</t>
  </si>
  <si>
    <r>
      <t xml:space="preserve">Total-SUM kr. eks. mva. </t>
    </r>
    <r>
      <rPr>
        <b/>
        <i/>
        <sz val="11"/>
        <color theme="1"/>
        <rFont val="Calibri"/>
        <family val="2"/>
        <scheme val="minor"/>
      </rPr>
      <t xml:space="preserve">evaluert </t>
    </r>
    <r>
      <rPr>
        <b/>
        <sz val="11"/>
        <color theme="1"/>
        <rFont val="Calibri"/>
        <family val="2"/>
        <scheme val="minor"/>
      </rPr>
      <t>mengde ila. 4,5 år</t>
    </r>
  </si>
  <si>
    <t>Container utplassering eller henting per gang innenfor Bærum kommunes grense</t>
  </si>
  <si>
    <t>Alle timesprisene er arbeid på stedet, ikke for reiser til og fra</t>
  </si>
  <si>
    <t>Damp-rengjøringsutstyr* for tyggisfjerning betongheller, pris per dag. Hjelpearbeider/lærling prisen benyttes per time arbeid.</t>
  </si>
  <si>
    <t>Riggpris** per avrop som forutsettes utført sammenhengende, som krever maskiner med samlet vekt minst 10 tonn. NB: gjelder ikke for bru-arbeider-avropene med prosesskoder, se Vedlegg 12</t>
  </si>
  <si>
    <t>Type enhetspris, timesbaserte arbeider ***</t>
  </si>
  <si>
    <t>Vacum-suging av masser per time PÅ ARBEIDSSTEDET inkludert transport av masser til deponi, inkludert deponering av ikke forurensede masser. Riggpris per BESTILLING er som i Post A</t>
  </si>
  <si>
    <t>Ved manglende enhetspriser brukes nærmeste lignende tilbudspris som grunnlag for forhandlinger</t>
  </si>
  <si>
    <t>Inkluderer sum sperregjerder etc. NB MÅ utfylles i den andre fanen/arket: "Tilbud Sperregjerder" i dette vedlegg 2</t>
  </si>
  <si>
    <t>Angående typer skilting, sperring og prising:</t>
  </si>
  <si>
    <r>
      <t xml:space="preserve">Arbeidsvarsling langs vei er </t>
    </r>
    <r>
      <rPr>
        <b/>
        <sz val="12"/>
        <color theme="1"/>
        <rFont val="Times New Roman"/>
        <family val="1"/>
      </rPr>
      <t>inkludert</t>
    </r>
    <r>
      <rPr>
        <sz val="12"/>
        <color theme="1"/>
        <rFont val="Times New Roman"/>
        <family val="1"/>
      </rPr>
      <t xml:space="preserve"> i riggkostnaden/enhetsprisene, dvs. inkluderer skiltene.</t>
    </r>
  </si>
  <si>
    <t>Angående tilbudsprisene i: «Vedlegg 2 Prisskjema:</t>
  </si>
  <si>
    <t>Etter endt arbeid lages det sluttrapport og det leveres FDV dokumentasjon, prøvetrekkings protokoll etc.</t>
  </si>
  <si>
    <t xml:space="preserve">Dette kan jo gå begge veier, men har en tendens til å øke noe. </t>
  </si>
  <si>
    <t xml:space="preserve">Derfor må mengder være regulerbare. </t>
  </si>
  <si>
    <t>eller det man har som utgangspunkt.</t>
  </si>
  <si>
    <t>NB: Mengder vil aldri bli helt som geolog setter opp</t>
  </si>
  <si>
    <t xml:space="preserve">Veldig enkelt og oversiktlig. </t>
  </si>
  <si>
    <t>Det firmaet som får oppdraget kan f.eks. føre opp timer, maskiner, materiell i dette regnearket og man få full oversikt over hva som er utført den uka.</t>
  </si>
  <si>
    <t>Det bør være en fast kontaktperson i kommunen .</t>
  </si>
  <si>
    <t xml:space="preserve">Også hvordan dette med arbeidsvarsling langs vei / skiltplaner etc. håndteres. </t>
  </si>
  <si>
    <t xml:space="preserve">Det bør klargjøres eventuelt samarbeid med kommunale etater eller f.eks. maskinfirma som kommunen har avtale med. </t>
  </si>
  <si>
    <t>Dette er en trygghet både for kommunen som oppdragsgiver og for det firmaet som skal utføre jobben.</t>
  </si>
  <si>
    <t xml:space="preserve">Hvis man ønsker mer på lista som er det bare å sette inn. Jo mer utfyllende den er jo mindre diskusjoner blir det i ettertid. </t>
  </si>
  <si>
    <t>Til sammen eks mva</t>
  </si>
  <si>
    <t>stk</t>
  </si>
  <si>
    <t>M 20 1,5 m</t>
  </si>
  <si>
    <t xml:space="preserve">M 20 0.8 m. </t>
  </si>
  <si>
    <t>M 16  0,8 m</t>
  </si>
  <si>
    <t>Festebolt  steinsprangnett</t>
  </si>
  <si>
    <t xml:space="preserve">Toppbolt M20 1,5m </t>
  </si>
  <si>
    <t xml:space="preserve">Toppbolt M20 0,8m </t>
  </si>
  <si>
    <t>m</t>
  </si>
  <si>
    <t>Topp / Bunnwire 10 mm ZnAlu B</t>
  </si>
  <si>
    <t>m2</t>
  </si>
  <si>
    <t>Steinsprangnett80x100x2,7/3,7 mm galfan/ PVC .</t>
  </si>
  <si>
    <t>SIKRINGSNETT.</t>
  </si>
  <si>
    <t>M20 4,0 m</t>
  </si>
  <si>
    <t>M20 3,0 m</t>
  </si>
  <si>
    <t>M20 2,4 m</t>
  </si>
  <si>
    <t xml:space="preserve">M20 1,5 m </t>
  </si>
  <si>
    <t>M20 0.8 m</t>
  </si>
  <si>
    <t>M 20 galv+lakk polyesterforankra fra tau</t>
  </si>
  <si>
    <r>
      <t xml:space="preserve">Materiell -  </t>
    </r>
    <r>
      <rPr>
        <b/>
        <i/>
        <sz val="14"/>
        <color indexed="10"/>
        <rFont val="Arial"/>
        <family val="2"/>
      </rPr>
      <t>Avtalt påslag på materiell  10 eller 15 %</t>
    </r>
  </si>
  <si>
    <t>tim</t>
  </si>
  <si>
    <t>Boreutstyr</t>
  </si>
  <si>
    <t>Kompressor</t>
  </si>
  <si>
    <t>dag</t>
  </si>
  <si>
    <t>Klatreutstyr pr mann</t>
  </si>
  <si>
    <t xml:space="preserve">Mannskap med klatreerfaring / kurs i tauarbeid </t>
  </si>
  <si>
    <t xml:space="preserve">Hjelpemann </t>
  </si>
  <si>
    <t>Mannskap / kompressor / boreutstyr etc.</t>
  </si>
  <si>
    <t>Ved veldig enkelt tauarbeid/ lave skjæringer der man stort sett bare bruker tau som fallsikring kan man være 2 mann</t>
  </si>
  <si>
    <t>Det skal normalt være 3 manns lag ved arbeid fra tau.  Dette pga av sikkerhet.</t>
  </si>
  <si>
    <t>ARBEID FRA TAU</t>
  </si>
  <si>
    <t xml:space="preserve">Andre typer stag etter avtale. </t>
  </si>
  <si>
    <t>Inkludert: Borkrone,skjøtehylse,skive,mutter og gysemasse.</t>
  </si>
  <si>
    <t>Selvborende stag R32 /30/11 etc. galv / lakk  lengde 9 meter</t>
  </si>
  <si>
    <t>Selvborende stag R32 /30/11 etc. galv / lakk  lengde 6 meter</t>
  </si>
  <si>
    <t xml:space="preserve">Selvborende stag R32 /30/11 etc. galv / lakk  lengde 3 meter </t>
  </si>
  <si>
    <t>Ankerstag med krone. Ferdig montert.</t>
  </si>
  <si>
    <t xml:space="preserve">Type festebolt  eventuelt løsmassestag og bergbånd må avgjøres sammen med geolog </t>
  </si>
  <si>
    <t>MacMat erosjonsnett. Eks. festebolt..Brunt</t>
  </si>
  <si>
    <t>MacMat erosjonsnett. Eks. festebolt..Svart</t>
  </si>
  <si>
    <t xml:space="preserve">Erosjonsnett </t>
  </si>
  <si>
    <t xml:space="preserve">Festebolter under bolteprosess. </t>
  </si>
  <si>
    <t xml:space="preserve">Wirenett 250x250x 8 mm </t>
  </si>
  <si>
    <t xml:space="preserve">Forsterket nett. Steelgrid , Sigma, Tecco etc. </t>
  </si>
  <si>
    <t>Forsterket nett , wirenett etc.</t>
  </si>
  <si>
    <t>Zinkbolt gysemasse sekk à 25 kg</t>
  </si>
  <si>
    <t>Wire 10 mm ZnAlu kl B , wireklemmer etc.</t>
  </si>
  <si>
    <t>Ø28 2,0m vzn bolt</t>
  </si>
  <si>
    <t>Ø28 1,5m vzn bolt</t>
  </si>
  <si>
    <t>Enkelt rasgjerde 1,2m høyt med steinsprangnett</t>
  </si>
  <si>
    <t>Eventuelt lengre festebolter under bolteprosess.</t>
  </si>
  <si>
    <t>Ekstra skive på sikringsbolt som nettfeste</t>
  </si>
  <si>
    <t>M 16 0,8 m</t>
  </si>
  <si>
    <t>Festebolt  isnett , dobbel skive/mutter</t>
  </si>
  <si>
    <t xml:space="preserve">Topp/ bunnbolt med øye M20 1,5m </t>
  </si>
  <si>
    <t xml:space="preserve">Topp/ bunnbolt med øye M20 0,8m </t>
  </si>
  <si>
    <t>Bunnwire 10 mm ZnAlu B</t>
  </si>
  <si>
    <t>Isnett80x100x2,7/3,7 mm galfan/ PVC . Ink. Toppwire.</t>
  </si>
  <si>
    <t>M 20 1,2 m</t>
  </si>
  <si>
    <t>Steinsprangnett80x100x2,7/3,7 mm galfan/ PVC .Inkl toppwire</t>
  </si>
  <si>
    <t>Stigeband</t>
  </si>
  <si>
    <t>Fjellband</t>
  </si>
  <si>
    <t xml:space="preserve">BAND og NETT </t>
  </si>
  <si>
    <t>M 24 8,0 m</t>
  </si>
  <si>
    <t xml:space="preserve">M 24 6,0 m </t>
  </si>
  <si>
    <t>M 24 4,0 m</t>
  </si>
  <si>
    <t>M20 1,5 m</t>
  </si>
  <si>
    <t>M 24 3,0 m</t>
  </si>
  <si>
    <t>M 24 2,4 m</t>
  </si>
  <si>
    <t>M 24 / Ø 25 galv/pulverlakk fullgyste</t>
  </si>
  <si>
    <t>M20 6,0 m</t>
  </si>
  <si>
    <t>M 20 galv /coated polyesterforankret</t>
  </si>
  <si>
    <t>BOLTER  FORANKREDE</t>
  </si>
  <si>
    <t xml:space="preserve">M 20 galv /pulverlakk </t>
  </si>
  <si>
    <t xml:space="preserve">BOLTER  FULLGYSTE </t>
  </si>
  <si>
    <t xml:space="preserve">NB:  10 % av boltene prøvetrekkes. </t>
  </si>
  <si>
    <t>M 20 galv /pulverlakk polyesterforankret</t>
  </si>
  <si>
    <t>BOLTER  FORANKREDE fra maskin ferdig innsatt</t>
  </si>
  <si>
    <t xml:space="preserve">Tankbil / pumper for transport av vann med fører. </t>
  </si>
  <si>
    <t xml:space="preserve">Forutsetter direkte tilkobling vann. </t>
  </si>
  <si>
    <t xml:space="preserve">Spylerensk med maskin og vannkanon. </t>
  </si>
  <si>
    <r>
      <t xml:space="preserve">Spylerensk. </t>
    </r>
    <r>
      <rPr>
        <sz val="14"/>
        <rFont val="Arial"/>
        <family val="2"/>
      </rPr>
      <t>Spyles ovenfor å ned med min 1000 lit/min</t>
    </r>
  </si>
  <si>
    <t>Lastebil med kran og broeutstyr.</t>
  </si>
  <si>
    <t xml:space="preserve">Hjul eller beltegående borerigg </t>
  </si>
  <si>
    <t>Boreutstyr / timearbeid.</t>
  </si>
  <si>
    <t>Kompressor / timearbeid</t>
  </si>
  <si>
    <t xml:space="preserve">F.eks </t>
  </si>
  <si>
    <r>
      <t xml:space="preserve">Andre maskiner. </t>
    </r>
    <r>
      <rPr>
        <sz val="14"/>
        <rFont val="Arial"/>
        <family val="2"/>
      </rPr>
      <t xml:space="preserve">( Her kan fjellsikringsfirma selv skrive inn og gi timepris på maskiner.) </t>
    </r>
  </si>
  <si>
    <t>Billift / Teleskoptruck og 2 mann over 28 meter</t>
  </si>
  <si>
    <t>Billift / Teleskoptruck og 2 mann opp til 28 meter</t>
  </si>
  <si>
    <t>Billift / Teleskoptruck og 1 mann over 28 meter</t>
  </si>
  <si>
    <t>Billift / Teleskoptruck og 1 mann opp til 28 meter</t>
  </si>
  <si>
    <t>Spesial Fjellsikringsmaskiner</t>
  </si>
  <si>
    <t>Bomlift og 2 mann over 28 meter</t>
  </si>
  <si>
    <t>Bomlift og 2 mann opp til 28 meter</t>
  </si>
  <si>
    <t>Bomlift og 1 mann over 28 meter</t>
  </si>
  <si>
    <t>Bomlift og 1 mann opp til 28 meter</t>
  </si>
  <si>
    <t xml:space="preserve">RENSK /skoging /merking / geologbefaring / timearbeid.  </t>
  </si>
  <si>
    <t>Overtid 100% ( kl 21- skift ferdig, etter avtale)</t>
  </si>
  <si>
    <t>Overtid  50% ( kl 15- 21, etter avtale )</t>
  </si>
  <si>
    <t>Timearbeid / befaring Arbeidsleder / DL</t>
  </si>
  <si>
    <t>Timearbeid Fjellsikringsmann</t>
  </si>
  <si>
    <t>Timearbeid lærling / hjelpemann</t>
  </si>
  <si>
    <t>TIMEARBEID</t>
  </si>
  <si>
    <t>km</t>
  </si>
  <si>
    <t>km bil fra 7,5t</t>
  </si>
  <si>
    <t>km bil inntil 7,5t</t>
  </si>
  <si>
    <t>reisetid / riggetid  pr mann</t>
  </si>
  <si>
    <t>R.S</t>
  </si>
  <si>
    <t>Rigg internt flytt i kommunen</t>
  </si>
  <si>
    <t xml:space="preserve">OPP /NEDRIGG/TRANSPORT. Pr. Hovedrigg </t>
  </si>
  <si>
    <t xml:space="preserve">RIGG . </t>
  </si>
  <si>
    <t>kunde</t>
  </si>
  <si>
    <t>SUM</t>
  </si>
  <si>
    <t>Mengde</t>
  </si>
  <si>
    <t>Enhet</t>
  </si>
  <si>
    <t>Aktivitet</t>
  </si>
  <si>
    <t>fre</t>
  </si>
  <si>
    <t>tors</t>
  </si>
  <si>
    <t>ons</t>
  </si>
  <si>
    <t>tirs</t>
  </si>
  <si>
    <t>man</t>
  </si>
  <si>
    <t>Dato</t>
  </si>
  <si>
    <t>Regulerbare mengder</t>
  </si>
  <si>
    <t>Rapp</t>
  </si>
  <si>
    <t>UKE</t>
  </si>
  <si>
    <t>TIMEPRISER - Mannskap / maskiner / materiell etc.</t>
  </si>
  <si>
    <t>Sertifiseringer / årskontroller</t>
  </si>
  <si>
    <t>Maskiner og utstyr</t>
  </si>
  <si>
    <t>Kompetanseoversikt. Faglig / HMS / Førstehjelp etc.</t>
  </si>
  <si>
    <t xml:space="preserve">Fagpersoner / faglig leder </t>
  </si>
  <si>
    <t>Kompetanse</t>
  </si>
  <si>
    <t>Kredittsjekk / kredittvurdering.</t>
  </si>
  <si>
    <t>Årsregnskap 3 år tilbake</t>
  </si>
  <si>
    <t>Bankforbindelse , revisor etc.</t>
  </si>
  <si>
    <t>Økonomi</t>
  </si>
  <si>
    <t>Start Bank, Sellica, Trans Q</t>
  </si>
  <si>
    <t>Sentral Godkjenning</t>
  </si>
  <si>
    <t>Godkjenninger.</t>
  </si>
  <si>
    <t>Kontaktpersoner.</t>
  </si>
  <si>
    <t>Daglig leder.</t>
  </si>
  <si>
    <t>Telefon- E-post- Web</t>
  </si>
  <si>
    <t>Adresse</t>
  </si>
  <si>
    <t xml:space="preserve">Organisasjonsnummer </t>
  </si>
  <si>
    <t>FIRMA</t>
  </si>
  <si>
    <t>Dette skjema skal benyttes ved fjellsikringsjobber som tilbys, pga. små mengder (sjeldne oppdrag) evalueres prisene IKKE, trengs ikke fylles inn i rammeavtale konkurransen, må kunne tilbys evt. via underentreprenør, men er ikke obligatorisk omfang å bestille for oppdragsgiver, dvs. kan konkurranseutsettes, pga. for vanskelig å ha med som obligatorisk omfang i rammeavtalen, men er lovlig omfang/mulig å bestille.</t>
  </si>
  <si>
    <r>
      <t>Styrt boring med rørpress 32-160 mm diameter. NB:</t>
    </r>
    <r>
      <rPr>
        <b/>
        <sz val="11"/>
        <rFont val="Calibri"/>
        <family val="2"/>
        <scheme val="minor"/>
      </rPr>
      <t xml:space="preserve"> kr / lengdemeter, mengde</t>
    </r>
    <r>
      <rPr>
        <sz val="11"/>
        <rFont val="Calibri"/>
        <family val="2"/>
        <scheme val="minor"/>
      </rPr>
      <t>: 8-12 meter per sted, tvers over veier</t>
    </r>
  </si>
  <si>
    <t>Mal</t>
  </si>
  <si>
    <t>Dette er timer til miljøkonsulent. Laboratorieprøver etc. kommer i tillegg</t>
  </si>
  <si>
    <r>
      <t xml:space="preserve">Postene 100.1 til 7 er avsperring ifm. med større prosjekter, </t>
    </r>
    <r>
      <rPr>
        <sz val="12"/>
        <color theme="9" tint="-0.249977111117893"/>
        <rFont val="Times New Roman"/>
        <family val="1"/>
      </rPr>
      <t>INKLUDERER BÅDE MATRERIELL OG</t>
    </r>
    <r>
      <rPr>
        <sz val="12"/>
        <color theme="1"/>
        <rFont val="Times New Roman"/>
        <family val="1"/>
      </rPr>
      <t xml:space="preserve"> arbeidet priser</t>
    </r>
  </si>
  <si>
    <t>Pris utfylles IKKE</t>
  </si>
  <si>
    <t>Stilaser ifm. med bruarbeider er aktuelt, stillas-materiell som tilbys kan innleies og prises med 10% påslag ifra rimeligste tilbyder eller tilbys med samme internleiepris.</t>
  </si>
  <si>
    <t>Materiell som innleies prises med 10% påslag ifra rimeligste tilbyder eller med samme internleiepris hvis firmaet har det og dette mangler i beskrivelsene til konkurransen</t>
  </si>
  <si>
    <t>Maskinfører for maskiner som ikke er i tilbudsskjemaet. Maskinleien betales da med 10% påslag på faktura</t>
  </si>
  <si>
    <t>Påslag på utstyrsleie er 10% på faktura ifra rimeligste tilbyder i Oslo/Bærum/Asker, eksempelvis på slikt utstyr (ref.: "manglende enhetspriser"):</t>
  </si>
  <si>
    <r>
      <t xml:space="preserve">Overfør totalsummen </t>
    </r>
    <r>
      <rPr>
        <b/>
        <sz val="11"/>
        <color theme="1"/>
        <rFont val="Calibri"/>
        <family val="2"/>
        <scheme val="minor"/>
      </rPr>
      <t>til</t>
    </r>
    <r>
      <rPr>
        <sz val="11"/>
        <color theme="1"/>
        <rFont val="Calibri"/>
        <family val="2"/>
        <scheme val="minor"/>
      </rPr>
      <t xml:space="preserve"> denne posten, utregnet av ISY Linker for denne anbudsfilen: Bruvedlikehold 2020 - 2024.gab NB: riggprisen for bru er per dag men kan ikke overstige 20% av tiltakets totalkostnad for å unngå taktikk med å dra ut tiden</t>
    </r>
  </si>
  <si>
    <t>Rør-materiellet kommer i tillegg med 10% påslag. Eksempel på utstyr:</t>
  </si>
  <si>
    <t>Arbeidsleder må snakke norsk (eller svensk) og engelsk og samme språk som arbeiderne</t>
  </si>
  <si>
    <t>Hjelpearbeider/lærling</t>
  </si>
  <si>
    <t>Reparasjon av veirekkverk arbeider med ustyr/time</t>
  </si>
  <si>
    <t>BS 6.10.2020. Evaluerte mengder 4,5 år</t>
  </si>
  <si>
    <t>For utbytting av veirekkverk/stolper inkludert transport/bil, dette omfatter ikke rekkverksarbeider på bru som bare er skraping/sandblåsing/maling, da benyttes: Fagarbeider bru med utstyr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</si>
</sst>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"/>
    <numFmt numFmtId="165" formatCode="[$-414]d/\ mmm\.;@"/>
    <numFmt numFmtId="166" formatCode="[$-414]mmm\.\ 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i/>
      <sz val="14"/>
      <color indexed="1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u/>
      <sz val="14"/>
      <color rgb="FFFF0000"/>
      <name val="Arial"/>
      <family val="2"/>
    </font>
    <font>
      <i/>
      <sz val="14"/>
      <color rgb="FFFF000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2"/>
      <color theme="9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1" fillId="0" borderId="0"/>
  </cellStyleXfs>
  <cellXfs count="121">
    <xf numFmtId="0" fontId="0" fillId="0" borderId="0" xfId="0"/>
    <xf numFmtId="0" fontId="0" fillId="0" borderId="0" xfId="0" applyFont="1"/>
    <xf numFmtId="0" fontId="3" fillId="0" borderId="0" xfId="1"/>
    <xf numFmtId="3" fontId="0" fillId="2" borderId="0" xfId="0" applyNumberFormat="1" applyFont="1" applyFill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2" borderId="1" xfId="0" applyNumberFormat="1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3" fontId="6" fillId="0" borderId="1" xfId="0" applyNumberFormat="1" applyFont="1" applyBorder="1"/>
    <xf numFmtId="49" fontId="7" fillId="0" borderId="1" xfId="0" applyNumberFormat="1" applyFont="1" applyBorder="1"/>
    <xf numFmtId="0" fontId="7" fillId="0" borderId="1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0" fillId="2" borderId="0" xfId="0" applyFill="1" applyAlignment="1"/>
    <xf numFmtId="0" fontId="0" fillId="0" borderId="0" xfId="0" applyBorder="1"/>
    <xf numFmtId="49" fontId="0" fillId="0" borderId="1" xfId="0" applyNumberFormat="1" applyFont="1" applyBorder="1"/>
    <xf numFmtId="3" fontId="1" fillId="0" borderId="1" xfId="0" applyNumberFormat="1" applyFont="1" applyFill="1" applyBorder="1"/>
    <xf numFmtId="0" fontId="8" fillId="0" borderId="0" xfId="0" applyFont="1"/>
    <xf numFmtId="0" fontId="6" fillId="0" borderId="0" xfId="1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2" fillId="0" borderId="0" xfId="2" applyFont="1"/>
    <xf numFmtId="4" fontId="12" fillId="0" borderId="0" xfId="2" applyNumberFormat="1" applyFont="1"/>
    <xf numFmtId="4" fontId="12" fillId="0" borderId="1" xfId="2" applyNumberFormat="1" applyFont="1" applyBorder="1"/>
    <xf numFmtId="0" fontId="12" fillId="0" borderId="1" xfId="2" applyFont="1" applyBorder="1"/>
    <xf numFmtId="0" fontId="12" fillId="0" borderId="0" xfId="2" applyFont="1" applyFill="1"/>
    <xf numFmtId="4" fontId="12" fillId="0" borderId="1" xfId="2" applyNumberFormat="1" applyFont="1" applyFill="1" applyBorder="1"/>
    <xf numFmtId="0" fontId="12" fillId="0" borderId="1" xfId="2" applyFont="1" applyFill="1" applyBorder="1"/>
    <xf numFmtId="4" fontId="12" fillId="3" borderId="2" xfId="2" applyNumberFormat="1" applyFont="1" applyFill="1" applyBorder="1"/>
    <xf numFmtId="0" fontId="12" fillId="3" borderId="2" xfId="2" applyFont="1" applyFill="1" applyBorder="1"/>
    <xf numFmtId="0" fontId="12" fillId="0" borderId="2" xfId="2" applyFont="1" applyBorder="1"/>
    <xf numFmtId="0" fontId="13" fillId="0" borderId="0" xfId="2" applyFont="1"/>
    <xf numFmtId="4" fontId="13" fillId="0" borderId="3" xfId="2" applyNumberFormat="1" applyFont="1" applyBorder="1"/>
    <xf numFmtId="0" fontId="13" fillId="0" borderId="4" xfId="2" applyNumberFormat="1" applyFont="1" applyBorder="1"/>
    <xf numFmtId="0" fontId="13" fillId="0" borderId="4" xfId="2" applyFont="1" applyBorder="1"/>
    <xf numFmtId="0" fontId="14" fillId="0" borderId="4" xfId="2" applyFont="1" applyBorder="1"/>
    <xf numFmtId="0" fontId="15" fillId="0" borderId="5" xfId="2" applyFont="1" applyBorder="1"/>
    <xf numFmtId="4" fontId="12" fillId="0" borderId="6" xfId="2" applyNumberFormat="1" applyFont="1" applyBorder="1"/>
    <xf numFmtId="0" fontId="12" fillId="0" borderId="6" xfId="2" applyNumberFormat="1" applyFont="1" applyBorder="1"/>
    <xf numFmtId="0" fontId="12" fillId="0" borderId="6" xfId="2" applyFont="1" applyBorder="1"/>
    <xf numFmtId="49" fontId="15" fillId="0" borderId="6" xfId="2" applyNumberFormat="1" applyFont="1" applyBorder="1"/>
    <xf numFmtId="0" fontId="12" fillId="0" borderId="0" xfId="2" applyFont="1" applyBorder="1"/>
    <xf numFmtId="0" fontId="16" fillId="0" borderId="0" xfId="2" applyFont="1"/>
    <xf numFmtId="1" fontId="12" fillId="0" borderId="1" xfId="2" applyNumberFormat="1" applyFont="1" applyBorder="1"/>
    <xf numFmtId="0" fontId="16" fillId="0" borderId="1" xfId="2" applyNumberFormat="1" applyFont="1" applyBorder="1"/>
    <xf numFmtId="0" fontId="16" fillId="0" borderId="1" xfId="2" applyFont="1" applyBorder="1"/>
    <xf numFmtId="49" fontId="17" fillId="0" borderId="1" xfId="2" applyNumberFormat="1" applyFont="1" applyBorder="1"/>
    <xf numFmtId="0" fontId="16" fillId="0" borderId="0" xfId="2" applyFont="1" applyBorder="1"/>
    <xf numFmtId="0" fontId="17" fillId="0" borderId="1" xfId="2" applyFont="1" applyBorder="1"/>
    <xf numFmtId="0" fontId="16" fillId="0" borderId="7" xfId="2" applyFont="1" applyBorder="1"/>
    <xf numFmtId="0" fontId="16" fillId="3" borderId="1" xfId="2" applyNumberFormat="1" applyFont="1" applyFill="1" applyBorder="1"/>
    <xf numFmtId="0" fontId="16" fillId="3" borderId="1" xfId="2" applyFont="1" applyFill="1" applyBorder="1"/>
    <xf numFmtId="49" fontId="17" fillId="3" borderId="1" xfId="2" applyNumberFormat="1" applyFont="1" applyFill="1" applyBorder="1"/>
    <xf numFmtId="49" fontId="18" fillId="0" borderId="1" xfId="2" applyNumberFormat="1" applyFont="1" applyBorder="1"/>
    <xf numFmtId="0" fontId="18" fillId="0" borderId="1" xfId="2" applyFont="1" applyBorder="1"/>
    <xf numFmtId="0" fontId="16" fillId="0" borderId="1" xfId="2" applyNumberFormat="1" applyFont="1" applyFill="1" applyBorder="1"/>
    <xf numFmtId="49" fontId="16" fillId="3" borderId="1" xfId="2" applyNumberFormat="1" applyFont="1" applyFill="1" applyBorder="1"/>
    <xf numFmtId="0" fontId="15" fillId="3" borderId="1" xfId="2" applyFont="1" applyFill="1" applyBorder="1"/>
    <xf numFmtId="0" fontId="12" fillId="3" borderId="1" xfId="2" applyFont="1" applyFill="1" applyBorder="1"/>
    <xf numFmtId="0" fontId="12" fillId="0" borderId="1" xfId="2" applyNumberFormat="1" applyFont="1" applyBorder="1"/>
    <xf numFmtId="49" fontId="15" fillId="0" borderId="1" xfId="2" applyNumberFormat="1" applyFont="1" applyBorder="1"/>
    <xf numFmtId="0" fontId="15" fillId="0" borderId="1" xfId="2" applyFont="1" applyBorder="1"/>
    <xf numFmtId="0" fontId="12" fillId="0" borderId="7" xfId="2" applyFont="1" applyBorder="1"/>
    <xf numFmtId="0" fontId="12" fillId="0" borderId="8" xfId="2" applyFont="1" applyBorder="1"/>
    <xf numFmtId="49" fontId="12" fillId="0" borderId="1" xfId="2" applyNumberFormat="1" applyFont="1" applyBorder="1"/>
    <xf numFmtId="0" fontId="12" fillId="3" borderId="1" xfId="2" applyNumberFormat="1" applyFont="1" applyFill="1" applyBorder="1"/>
    <xf numFmtId="49" fontId="12" fillId="3" borderId="1" xfId="2" applyNumberFormat="1" applyFont="1" applyFill="1" applyBorder="1"/>
    <xf numFmtId="0" fontId="12" fillId="3" borderId="8" xfId="2" applyFont="1" applyFill="1" applyBorder="1"/>
    <xf numFmtId="0" fontId="20" fillId="0" borderId="8" xfId="2" applyFont="1" applyBorder="1"/>
    <xf numFmtId="49" fontId="15" fillId="3" borderId="1" xfId="2" applyNumberFormat="1" applyFont="1" applyFill="1" applyBorder="1"/>
    <xf numFmtId="49" fontId="20" fillId="0" borderId="1" xfId="2" applyNumberFormat="1" applyFont="1" applyBorder="1"/>
    <xf numFmtId="0" fontId="20" fillId="0" borderId="1" xfId="2" applyFont="1" applyBorder="1"/>
    <xf numFmtId="0" fontId="15" fillId="0" borderId="1" xfId="2" applyFont="1" applyBorder="1" applyAlignment="1"/>
    <xf numFmtId="1" fontId="12" fillId="0" borderId="1" xfId="2" applyNumberFormat="1" applyFont="1" applyFill="1" applyBorder="1"/>
    <xf numFmtId="49" fontId="12" fillId="0" borderId="1" xfId="2" applyNumberFormat="1" applyFont="1" applyFill="1" applyBorder="1"/>
    <xf numFmtId="0" fontId="12" fillId="0" borderId="7" xfId="2" applyFont="1" applyFill="1" applyBorder="1"/>
    <xf numFmtId="0" fontId="12" fillId="0" borderId="1" xfId="2" applyNumberFormat="1" applyFont="1" applyFill="1" applyBorder="1"/>
    <xf numFmtId="0" fontId="15" fillId="0" borderId="1" xfId="2" applyNumberFormat="1" applyFont="1" applyFill="1" applyBorder="1"/>
    <xf numFmtId="0" fontId="21" fillId="0" borderId="1" xfId="2" applyFont="1" applyFill="1" applyBorder="1"/>
    <xf numFmtId="16" fontId="12" fillId="0" borderId="1" xfId="2" applyNumberFormat="1" applyFont="1" applyFill="1" applyBorder="1"/>
    <xf numFmtId="0" fontId="20" fillId="0" borderId="1" xfId="2" applyFont="1" applyFill="1" applyBorder="1"/>
    <xf numFmtId="0" fontId="15" fillId="0" borderId="1" xfId="2" applyFont="1" applyFill="1" applyBorder="1"/>
    <xf numFmtId="16" fontId="12" fillId="0" borderId="1" xfId="2" applyNumberFormat="1" applyFont="1" applyBorder="1"/>
    <xf numFmtId="4" fontId="15" fillId="0" borderId="1" xfId="2" applyNumberFormat="1" applyFont="1" applyBorder="1"/>
    <xf numFmtId="16" fontId="15" fillId="0" borderId="1" xfId="2" applyNumberFormat="1" applyFont="1" applyBorder="1"/>
    <xf numFmtId="164" fontId="12" fillId="0" borderId="1" xfId="2" applyNumberFormat="1" applyFont="1" applyBorder="1"/>
    <xf numFmtId="165" fontId="12" fillId="0" borderId="1" xfId="2" applyNumberFormat="1" applyFont="1" applyBorder="1"/>
    <xf numFmtId="0" fontId="23" fillId="0" borderId="1" xfId="2" applyFont="1" applyBorder="1"/>
    <xf numFmtId="4" fontId="16" fillId="0" borderId="1" xfId="2" applyNumberFormat="1" applyFont="1" applyBorder="1"/>
    <xf numFmtId="0" fontId="24" fillId="0" borderId="1" xfId="2" applyFont="1" applyBorder="1"/>
    <xf numFmtId="4" fontId="15" fillId="0" borderId="1" xfId="2" applyNumberFormat="1" applyFont="1" applyFill="1" applyBorder="1"/>
    <xf numFmtId="0" fontId="25" fillId="0" borderId="1" xfId="2" applyFont="1" applyFill="1" applyBorder="1"/>
    <xf numFmtId="0" fontId="26" fillId="0" borderId="1" xfId="2" applyFont="1" applyFill="1" applyBorder="1"/>
    <xf numFmtId="0" fontId="27" fillId="0" borderId="1" xfId="2" applyFont="1" applyFill="1" applyBorder="1"/>
    <xf numFmtId="4" fontId="22" fillId="3" borderId="1" xfId="2" applyNumberFormat="1" applyFont="1" applyFill="1" applyBorder="1"/>
    <xf numFmtId="166" fontId="12" fillId="3" borderId="1" xfId="2" applyNumberFormat="1" applyFont="1" applyFill="1" applyBorder="1"/>
    <xf numFmtId="0" fontId="12" fillId="0" borderId="1" xfId="2" applyFont="1" applyBorder="1" applyAlignment="1">
      <alignment wrapText="1"/>
    </xf>
    <xf numFmtId="0" fontId="22" fillId="4" borderId="1" xfId="2" applyFont="1" applyFill="1" applyBorder="1"/>
    <xf numFmtId="0" fontId="15" fillId="4" borderId="1" xfId="2" applyFont="1" applyFill="1" applyBorder="1"/>
    <xf numFmtId="49" fontId="17" fillId="4" borderId="1" xfId="2" applyNumberFormat="1" applyFont="1" applyFill="1" applyBorder="1"/>
    <xf numFmtId="0" fontId="16" fillId="4" borderId="1" xfId="2" applyFont="1" applyFill="1" applyBorder="1"/>
    <xf numFmtId="0" fontId="16" fillId="4" borderId="1" xfId="2" applyNumberFormat="1" applyFont="1" applyFill="1" applyBorder="1"/>
    <xf numFmtId="0" fontId="12" fillId="4" borderId="1" xfId="2" applyFont="1" applyFill="1" applyBorder="1"/>
    <xf numFmtId="49" fontId="16" fillId="4" borderId="1" xfId="2" applyNumberFormat="1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5" fillId="0" borderId="1" xfId="2" applyFont="1" applyBorder="1"/>
    <xf numFmtId="0" fontId="7" fillId="0" borderId="0" xfId="0" applyFont="1"/>
  </cellXfs>
  <cellStyles count="3">
    <cellStyle name="Hyperkobling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fax.no/leskur/city-90" TargetMode="External"/><Relationship Id="rId2" Type="http://schemas.openxmlformats.org/officeDocument/2006/relationships/hyperlink" Target="https://www.facebook.com/rentutemiljo/videos/613463475707260/" TargetMode="External"/><Relationship Id="rId1" Type="http://schemas.openxmlformats.org/officeDocument/2006/relationships/hyperlink" Target="https://www.tecnovap.it/en/products/diesel-range~14/steam-sky~132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gtas.no/tjenester/" TargetMode="External"/><Relationship Id="rId4" Type="http://schemas.openxmlformats.org/officeDocument/2006/relationships/hyperlink" Target="https://www.tecnovap.it/en/products/diesel-range~14/steam-sky~13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zoomScale="128" zoomScaleNormal="128" workbookViewId="0">
      <selection activeCell="C1" sqref="C1"/>
    </sheetView>
  </sheetViews>
  <sheetFormatPr baseColWidth="10" defaultColWidth="8.7265625" defaultRowHeight="14.5" x14ac:dyDescent="0.35"/>
  <cols>
    <col min="1" max="1" width="5.81640625" customWidth="1"/>
    <col min="2" max="2" width="49.6328125" customWidth="1"/>
    <col min="3" max="3" width="8.6328125" customWidth="1"/>
    <col min="4" max="4" width="10.08984375" customWidth="1"/>
    <col min="5" max="5" width="11.90625" customWidth="1"/>
    <col min="6" max="6" width="16.81640625" customWidth="1"/>
  </cols>
  <sheetData>
    <row r="1" spans="1:8" x14ac:dyDescent="0.35">
      <c r="A1" s="120" t="s">
        <v>256</v>
      </c>
      <c r="D1" s="18" t="s">
        <v>248</v>
      </c>
    </row>
    <row r="2" spans="1:8" x14ac:dyDescent="0.35">
      <c r="A2" s="16" t="s">
        <v>39</v>
      </c>
      <c r="B2" s="17"/>
    </row>
    <row r="3" spans="1:8" ht="28.5" customHeight="1" x14ac:dyDescent="0.35">
      <c r="A3" s="4" t="s">
        <v>0</v>
      </c>
      <c r="B3" s="4" t="s">
        <v>77</v>
      </c>
      <c r="C3" s="5" t="s">
        <v>1</v>
      </c>
      <c r="D3" s="5" t="s">
        <v>38</v>
      </c>
      <c r="E3" s="6" t="s">
        <v>11</v>
      </c>
      <c r="F3" t="s">
        <v>10</v>
      </c>
      <c r="G3" s="26" t="s">
        <v>62</v>
      </c>
    </row>
    <row r="4" spans="1:8" x14ac:dyDescent="0.35">
      <c r="A4" s="4">
        <v>1</v>
      </c>
      <c r="B4" s="4" t="s">
        <v>2</v>
      </c>
      <c r="C4" s="7">
        <v>1</v>
      </c>
      <c r="D4" s="4">
        <f>5*75</f>
        <v>375</v>
      </c>
      <c r="E4" s="9">
        <f>C4*D4</f>
        <v>375</v>
      </c>
      <c r="G4" s="16" t="s">
        <v>69</v>
      </c>
    </row>
    <row r="5" spans="1:8" x14ac:dyDescent="0.35">
      <c r="A5" s="4">
        <f>A4+1</f>
        <v>2</v>
      </c>
      <c r="B5" s="4" t="s">
        <v>7</v>
      </c>
      <c r="C5" s="7">
        <v>1</v>
      </c>
      <c r="D5" s="4">
        <f>5*150</f>
        <v>750</v>
      </c>
      <c r="E5" s="9">
        <f t="shared" ref="E5:E22" si="0">C5*D5</f>
        <v>750</v>
      </c>
      <c r="G5" s="18" t="s">
        <v>71</v>
      </c>
    </row>
    <row r="6" spans="1:8" x14ac:dyDescent="0.35">
      <c r="A6" s="4">
        <f t="shared" ref="A6:A22" si="1">A5+1</f>
        <v>3</v>
      </c>
      <c r="B6" s="4" t="s">
        <v>3</v>
      </c>
      <c r="C6" s="7">
        <v>1</v>
      </c>
      <c r="D6" s="4">
        <f>5*150</f>
        <v>750</v>
      </c>
      <c r="E6" s="9">
        <f t="shared" si="0"/>
        <v>750</v>
      </c>
      <c r="G6" s="30" t="s">
        <v>74</v>
      </c>
    </row>
    <row r="7" spans="1:8" ht="16.5" x14ac:dyDescent="0.35">
      <c r="A7" s="4">
        <f t="shared" si="1"/>
        <v>4</v>
      </c>
      <c r="B7" s="4" t="s">
        <v>4</v>
      </c>
      <c r="C7" s="7">
        <v>1</v>
      </c>
      <c r="D7" s="4">
        <f>5*400</f>
        <v>2000</v>
      </c>
      <c r="E7" s="9">
        <f t="shared" si="0"/>
        <v>2000</v>
      </c>
      <c r="G7" t="s">
        <v>79</v>
      </c>
    </row>
    <row r="8" spans="1:8" x14ac:dyDescent="0.35">
      <c r="A8" s="4">
        <f t="shared" si="1"/>
        <v>5</v>
      </c>
      <c r="B8" s="4" t="s">
        <v>6</v>
      </c>
      <c r="C8" s="7">
        <v>1</v>
      </c>
      <c r="D8" s="4">
        <f>5*100</f>
        <v>500</v>
      </c>
      <c r="E8" s="9">
        <f t="shared" si="0"/>
        <v>500</v>
      </c>
    </row>
    <row r="9" spans="1:8" x14ac:dyDescent="0.35">
      <c r="A9" s="4">
        <f t="shared" si="1"/>
        <v>6</v>
      </c>
      <c r="B9" s="4" t="s">
        <v>5</v>
      </c>
      <c r="C9" s="7">
        <v>1</v>
      </c>
      <c r="D9" s="4">
        <f>5*50</f>
        <v>250</v>
      </c>
      <c r="E9" s="9">
        <f t="shared" si="0"/>
        <v>250</v>
      </c>
    </row>
    <row r="10" spans="1:8" x14ac:dyDescent="0.35">
      <c r="A10" s="4">
        <f t="shared" si="1"/>
        <v>7</v>
      </c>
      <c r="B10" s="4" t="s">
        <v>13</v>
      </c>
      <c r="C10" s="7">
        <v>1</v>
      </c>
      <c r="D10" s="4">
        <f>5*50</f>
        <v>250</v>
      </c>
      <c r="E10" s="9">
        <f t="shared" si="0"/>
        <v>250</v>
      </c>
    </row>
    <row r="11" spans="1:8" x14ac:dyDescent="0.35">
      <c r="A11" s="4">
        <f t="shared" si="1"/>
        <v>8</v>
      </c>
      <c r="B11" s="4" t="s">
        <v>8</v>
      </c>
      <c r="C11" s="7">
        <v>1</v>
      </c>
      <c r="D11" s="4">
        <f>5*400</f>
        <v>2000</v>
      </c>
      <c r="E11" s="9">
        <f t="shared" si="0"/>
        <v>2000</v>
      </c>
      <c r="F11" t="s">
        <v>43</v>
      </c>
    </row>
    <row r="12" spans="1:8" x14ac:dyDescent="0.35">
      <c r="A12" s="4">
        <f t="shared" si="1"/>
        <v>9</v>
      </c>
      <c r="B12" s="4" t="s">
        <v>253</v>
      </c>
      <c r="C12" s="7">
        <v>1</v>
      </c>
      <c r="D12" s="4">
        <v>500</v>
      </c>
      <c r="E12" s="9">
        <f t="shared" si="0"/>
        <v>500</v>
      </c>
    </row>
    <row r="13" spans="1:8" ht="29" x14ac:dyDescent="0.35">
      <c r="A13" s="4">
        <f t="shared" si="1"/>
        <v>10</v>
      </c>
      <c r="B13" s="5" t="s">
        <v>24</v>
      </c>
      <c r="C13" s="7">
        <v>1</v>
      </c>
      <c r="D13" s="4">
        <f>5*100</f>
        <v>500</v>
      </c>
      <c r="E13" s="9">
        <f t="shared" si="0"/>
        <v>500</v>
      </c>
    </row>
    <row r="14" spans="1:8" ht="34" customHeight="1" x14ac:dyDescent="0.35">
      <c r="A14" s="4">
        <f t="shared" si="1"/>
        <v>11</v>
      </c>
      <c r="B14" s="5" t="s">
        <v>249</v>
      </c>
      <c r="C14" s="7">
        <v>1</v>
      </c>
      <c r="D14" s="4">
        <f>5*100</f>
        <v>500</v>
      </c>
      <c r="E14" s="9">
        <f t="shared" si="0"/>
        <v>500</v>
      </c>
      <c r="F14" s="2" t="s">
        <v>9</v>
      </c>
      <c r="H14" t="s">
        <v>250</v>
      </c>
    </row>
    <row r="15" spans="1:8" x14ac:dyDescent="0.35">
      <c r="A15" s="4">
        <f t="shared" si="1"/>
        <v>12</v>
      </c>
      <c r="B15" s="4" t="s">
        <v>254</v>
      </c>
      <c r="C15" s="7">
        <v>1</v>
      </c>
      <c r="D15" s="4">
        <f>5*200</f>
        <v>1000</v>
      </c>
      <c r="E15" s="9">
        <f t="shared" si="0"/>
        <v>1000</v>
      </c>
      <c r="F15" s="2" t="s">
        <v>22</v>
      </c>
    </row>
    <row r="16" spans="1:8" x14ac:dyDescent="0.35">
      <c r="A16" s="4">
        <f t="shared" si="1"/>
        <v>13</v>
      </c>
      <c r="B16" s="4" t="s">
        <v>44</v>
      </c>
      <c r="C16" s="7">
        <v>1</v>
      </c>
      <c r="D16" s="4">
        <f>5*50</f>
        <v>250</v>
      </c>
      <c r="E16" s="9">
        <f t="shared" si="0"/>
        <v>250</v>
      </c>
      <c r="F16" s="2"/>
    </row>
    <row r="17" spans="1:12" x14ac:dyDescent="0.35">
      <c r="A17" s="4">
        <f t="shared" si="1"/>
        <v>14</v>
      </c>
      <c r="B17" s="4" t="s">
        <v>45</v>
      </c>
      <c r="C17" s="7">
        <v>1</v>
      </c>
      <c r="D17" s="4">
        <f>5*150</f>
        <v>750</v>
      </c>
      <c r="E17" s="9">
        <f t="shared" si="0"/>
        <v>750</v>
      </c>
    </row>
    <row r="18" spans="1:12" x14ac:dyDescent="0.35">
      <c r="A18" s="4">
        <f t="shared" si="1"/>
        <v>15</v>
      </c>
      <c r="B18" s="13" t="s">
        <v>12</v>
      </c>
      <c r="C18" s="7">
        <v>1</v>
      </c>
      <c r="D18" s="4">
        <f>5*20</f>
        <v>100</v>
      </c>
      <c r="E18" s="9">
        <f t="shared" si="0"/>
        <v>100</v>
      </c>
    </row>
    <row r="19" spans="1:12" ht="29" x14ac:dyDescent="0.35">
      <c r="A19" s="4">
        <f t="shared" si="1"/>
        <v>16</v>
      </c>
      <c r="B19" s="117" t="s">
        <v>41</v>
      </c>
      <c r="C19" s="7">
        <v>1</v>
      </c>
      <c r="D19" s="4">
        <v>20</v>
      </c>
      <c r="E19" s="9">
        <f t="shared" ref="E19:E21" si="2">C19*D19</f>
        <v>20</v>
      </c>
      <c r="F19" s="120" t="s">
        <v>244</v>
      </c>
    </row>
    <row r="20" spans="1:12" ht="43.5" x14ac:dyDescent="0.35">
      <c r="A20" s="4">
        <f t="shared" si="1"/>
        <v>17</v>
      </c>
      <c r="B20" s="117" t="s">
        <v>242</v>
      </c>
      <c r="C20" s="7">
        <v>1</v>
      </c>
      <c r="D20" s="4">
        <f>5*40</f>
        <v>200</v>
      </c>
      <c r="E20" s="9">
        <f t="shared" si="2"/>
        <v>200</v>
      </c>
      <c r="F20" s="120" t="s">
        <v>252</v>
      </c>
      <c r="G20" s="2"/>
      <c r="L20" s="2" t="s">
        <v>42</v>
      </c>
    </row>
    <row r="21" spans="1:12" x14ac:dyDescent="0.35">
      <c r="A21" s="4">
        <f t="shared" si="1"/>
        <v>18</v>
      </c>
      <c r="B21" s="117" t="s">
        <v>255</v>
      </c>
      <c r="C21" s="7">
        <v>1</v>
      </c>
      <c r="D21" s="4">
        <v>500</v>
      </c>
      <c r="E21" s="9">
        <f t="shared" si="2"/>
        <v>500</v>
      </c>
      <c r="F21" t="s">
        <v>257</v>
      </c>
    </row>
    <row r="22" spans="1:12" ht="58" x14ac:dyDescent="0.35">
      <c r="A22" s="4">
        <f t="shared" si="1"/>
        <v>19</v>
      </c>
      <c r="B22" s="117" t="s">
        <v>78</v>
      </c>
      <c r="C22" s="7">
        <v>1</v>
      </c>
      <c r="D22" s="4">
        <f>5*20</f>
        <v>100</v>
      </c>
      <c r="E22" s="9">
        <f t="shared" si="0"/>
        <v>100</v>
      </c>
    </row>
    <row r="23" spans="1:12" x14ac:dyDescent="0.35">
      <c r="A23" s="4"/>
      <c r="B23" s="10" t="s">
        <v>72</v>
      </c>
      <c r="C23" s="11"/>
      <c r="D23" s="10"/>
      <c r="E23" s="19">
        <f>SUM(E4:E22)+E31+'Tilbud Sperregjerder'!E11</f>
        <v>362206</v>
      </c>
      <c r="F23" s="31" t="s">
        <v>80</v>
      </c>
    </row>
    <row r="24" spans="1:12" x14ac:dyDescent="0.35">
      <c r="A24" s="1"/>
      <c r="B24" s="1"/>
      <c r="C24" s="3">
        <v>1</v>
      </c>
      <c r="D24" s="1"/>
    </row>
    <row r="25" spans="1:12" ht="29" x14ac:dyDescent="0.35">
      <c r="A25" s="4" t="s">
        <v>0</v>
      </c>
      <c r="B25" s="4" t="s">
        <v>14</v>
      </c>
      <c r="C25" s="5" t="s">
        <v>15</v>
      </c>
      <c r="D25" s="5" t="s">
        <v>38</v>
      </c>
      <c r="E25" s="6" t="s">
        <v>11</v>
      </c>
    </row>
    <row r="26" spans="1:12" ht="58" x14ac:dyDescent="0.35">
      <c r="A26" s="4" t="s">
        <v>16</v>
      </c>
      <c r="B26" s="5" t="s">
        <v>76</v>
      </c>
      <c r="C26" s="7">
        <v>1</v>
      </c>
      <c r="D26" s="4">
        <f>5*20</f>
        <v>100</v>
      </c>
      <c r="E26" s="9">
        <f t="shared" ref="E26:E30" si="3">C26*D26</f>
        <v>100</v>
      </c>
    </row>
    <row r="27" spans="1:12" ht="29" x14ac:dyDescent="0.35">
      <c r="A27" s="4" t="s">
        <v>17</v>
      </c>
      <c r="B27" s="15" t="s">
        <v>73</v>
      </c>
      <c r="C27" s="7">
        <v>1</v>
      </c>
      <c r="D27" s="14">
        <v>20</v>
      </c>
      <c r="E27" s="9">
        <f t="shared" si="3"/>
        <v>20</v>
      </c>
    </row>
    <row r="28" spans="1:12" x14ac:dyDescent="0.35">
      <c r="A28" s="4" t="s">
        <v>18</v>
      </c>
      <c r="B28" s="14" t="s">
        <v>23</v>
      </c>
      <c r="C28" s="7">
        <v>1</v>
      </c>
      <c r="D28" s="14">
        <v>200</v>
      </c>
      <c r="E28" s="9">
        <f t="shared" si="3"/>
        <v>200</v>
      </c>
    </row>
    <row r="29" spans="1:12" ht="43.5" x14ac:dyDescent="0.35">
      <c r="A29" s="10" t="s">
        <v>19</v>
      </c>
      <c r="B29" s="15" t="s">
        <v>37</v>
      </c>
      <c r="C29" s="7">
        <v>1</v>
      </c>
      <c r="D29" s="4">
        <v>1</v>
      </c>
      <c r="E29" s="9">
        <f t="shared" si="3"/>
        <v>1</v>
      </c>
      <c r="F29" t="s">
        <v>251</v>
      </c>
    </row>
    <row r="30" spans="1:12" ht="43.5" x14ac:dyDescent="0.35">
      <c r="A30" s="4" t="s">
        <v>20</v>
      </c>
      <c r="B30" s="118" t="s">
        <v>75</v>
      </c>
      <c r="C30" s="7">
        <v>1</v>
      </c>
      <c r="D30" s="4">
        <f>5*10</f>
        <v>50</v>
      </c>
      <c r="E30" s="9">
        <f t="shared" si="3"/>
        <v>50</v>
      </c>
    </row>
    <row r="31" spans="1:12" x14ac:dyDescent="0.35">
      <c r="A31" s="8"/>
      <c r="B31" s="8" t="s">
        <v>21</v>
      </c>
      <c r="C31" s="8"/>
      <c r="D31" s="8"/>
      <c r="E31" s="12">
        <f>SUM(E26:E30)</f>
        <v>371</v>
      </c>
    </row>
    <row r="33" spans="1:1" x14ac:dyDescent="0.35">
      <c r="A33" s="18" t="s">
        <v>40</v>
      </c>
    </row>
    <row r="34" spans="1:1" x14ac:dyDescent="0.35">
      <c r="A34" s="13" t="s">
        <v>28</v>
      </c>
    </row>
    <row r="35" spans="1:1" x14ac:dyDescent="0.35">
      <c r="A35" s="2" t="s">
        <v>25</v>
      </c>
    </row>
    <row r="36" spans="1:1" x14ac:dyDescent="0.35">
      <c r="A36" t="s">
        <v>26</v>
      </c>
    </row>
    <row r="37" spans="1:1" x14ac:dyDescent="0.35">
      <c r="A37" t="s">
        <v>27</v>
      </c>
    </row>
    <row r="38" spans="1:1" x14ac:dyDescent="0.35">
      <c r="A38" s="2" t="s">
        <v>29</v>
      </c>
    </row>
    <row r="40" spans="1:1" x14ac:dyDescent="0.35">
      <c r="A40" t="s">
        <v>30</v>
      </c>
    </row>
    <row r="41" spans="1:1" x14ac:dyDescent="0.35">
      <c r="A41" t="s">
        <v>31</v>
      </c>
    </row>
    <row r="42" spans="1:1" x14ac:dyDescent="0.35">
      <c r="A42" t="s">
        <v>32</v>
      </c>
    </row>
    <row r="44" spans="1:1" x14ac:dyDescent="0.35">
      <c r="A44" t="s">
        <v>33</v>
      </c>
    </row>
    <row r="45" spans="1:1" x14ac:dyDescent="0.35">
      <c r="A45" t="s">
        <v>34</v>
      </c>
    </row>
    <row r="46" spans="1:1" x14ac:dyDescent="0.35">
      <c r="A46" t="s">
        <v>36</v>
      </c>
    </row>
    <row r="47" spans="1:1" x14ac:dyDescent="0.35">
      <c r="A47" t="s">
        <v>35</v>
      </c>
    </row>
    <row r="49" spans="1:1" x14ac:dyDescent="0.35">
      <c r="A49" t="s">
        <v>70</v>
      </c>
    </row>
    <row r="50" spans="1:1" x14ac:dyDescent="0.35">
      <c r="A50" t="s">
        <v>247</v>
      </c>
    </row>
    <row r="71" ht="15.5" customHeight="1" x14ac:dyDescent="0.35"/>
    <row r="73" ht="15.5" customHeight="1" x14ac:dyDescent="0.35"/>
  </sheetData>
  <hyperlinks>
    <hyperlink ref="A35" r:id="rId1" location="tech-data" display="https://www.tecnovap.it/en/products/diesel-range~14/steam-sky~132.html - tech-data" xr:uid="{00000000-0004-0000-0000-000000000000}"/>
    <hyperlink ref="A38" r:id="rId2" xr:uid="{00000000-0004-0000-0000-000001000000}"/>
    <hyperlink ref="F14" r:id="rId3" display="https://www.norfax.no/leskur/city-90" xr:uid="{00000000-0004-0000-0000-000002000000}"/>
    <hyperlink ref="F15" r:id="rId4" location="tech-data" display="https://www.tecnovap.it/en/products/diesel-range~14/steam-sky~132.html - tech-data" xr:uid="{00000000-0004-0000-0000-000003000000}"/>
    <hyperlink ref="L20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7"/>
  <sheetViews>
    <sheetView zoomScale="148" zoomScaleNormal="148" workbookViewId="0">
      <selection activeCell="A16" sqref="A16"/>
    </sheetView>
  </sheetViews>
  <sheetFormatPr baseColWidth="10" defaultRowHeight="14.5" x14ac:dyDescent="0.35"/>
  <cols>
    <col min="5" max="5" width="13.54296875" customWidth="1"/>
  </cols>
  <sheetData>
    <row r="2" spans="1:7" x14ac:dyDescent="0.35">
      <c r="A2" s="26" t="s">
        <v>62</v>
      </c>
    </row>
    <row r="3" spans="1:7" ht="72.5" x14ac:dyDescent="0.35">
      <c r="A3" s="6" t="s">
        <v>60</v>
      </c>
      <c r="B3" s="6" t="s">
        <v>64</v>
      </c>
      <c r="C3" s="24" t="s">
        <v>63</v>
      </c>
      <c r="D3" s="25" t="s">
        <v>65</v>
      </c>
      <c r="E3" s="24" t="s">
        <v>61</v>
      </c>
      <c r="F3" s="8" t="s">
        <v>67</v>
      </c>
    </row>
    <row r="4" spans="1:7" x14ac:dyDescent="0.35">
      <c r="A4" s="20" t="s">
        <v>46</v>
      </c>
      <c r="B4" s="21">
        <v>500</v>
      </c>
      <c r="C4" s="22">
        <v>1</v>
      </c>
      <c r="D4" s="23">
        <v>200</v>
      </c>
      <c r="E4" s="23">
        <f>B4*C4*D4</f>
        <v>100000</v>
      </c>
      <c r="F4" s="8" t="s">
        <v>47</v>
      </c>
    </row>
    <row r="5" spans="1:7" x14ac:dyDescent="0.35">
      <c r="A5" s="20" t="s">
        <v>48</v>
      </c>
      <c r="B5" s="21">
        <v>500</v>
      </c>
      <c r="C5" s="22">
        <v>1</v>
      </c>
      <c r="D5" s="23">
        <v>200</v>
      </c>
      <c r="E5" s="23">
        <f t="shared" ref="E5:E10" si="0">B5*C5*D5</f>
        <v>100000</v>
      </c>
      <c r="F5" s="8" t="s">
        <v>49</v>
      </c>
    </row>
    <row r="6" spans="1:7" x14ac:dyDescent="0.35">
      <c r="A6" s="20" t="s">
        <v>50</v>
      </c>
      <c r="B6" s="21">
        <v>500</v>
      </c>
      <c r="C6" s="22">
        <v>1</v>
      </c>
      <c r="D6" s="23">
        <v>200</v>
      </c>
      <c r="E6" s="23">
        <f t="shared" si="0"/>
        <v>100000</v>
      </c>
      <c r="F6" s="8" t="s">
        <v>51</v>
      </c>
    </row>
    <row r="7" spans="1:7" x14ac:dyDescent="0.35">
      <c r="A7" s="20" t="s">
        <v>52</v>
      </c>
      <c r="B7" s="21">
        <v>40</v>
      </c>
      <c r="C7" s="22">
        <v>1</v>
      </c>
      <c r="D7" s="23">
        <v>1</v>
      </c>
      <c r="E7" s="23">
        <f t="shared" si="0"/>
        <v>40</v>
      </c>
      <c r="F7" s="8" t="s">
        <v>53</v>
      </c>
    </row>
    <row r="8" spans="1:7" x14ac:dyDescent="0.35">
      <c r="A8" s="20" t="s">
        <v>54</v>
      </c>
      <c r="B8" s="21">
        <v>500</v>
      </c>
      <c r="C8" s="22">
        <v>1</v>
      </c>
      <c r="D8" s="23">
        <v>1</v>
      </c>
      <c r="E8" s="23">
        <f t="shared" si="0"/>
        <v>500</v>
      </c>
      <c r="F8" s="8" t="s">
        <v>55</v>
      </c>
    </row>
    <row r="9" spans="1:7" x14ac:dyDescent="0.35">
      <c r="A9" s="20" t="s">
        <v>56</v>
      </c>
      <c r="B9" s="21">
        <v>500</v>
      </c>
      <c r="C9" s="22">
        <v>1</v>
      </c>
      <c r="D9" s="23">
        <v>50</v>
      </c>
      <c r="E9" s="23">
        <f t="shared" si="0"/>
        <v>25000</v>
      </c>
      <c r="F9" s="8" t="s">
        <v>57</v>
      </c>
    </row>
    <row r="10" spans="1:7" x14ac:dyDescent="0.35">
      <c r="A10" s="20" t="s">
        <v>58</v>
      </c>
      <c r="B10" s="21">
        <v>500</v>
      </c>
      <c r="C10" s="22">
        <v>1</v>
      </c>
      <c r="D10" s="23">
        <v>50</v>
      </c>
      <c r="E10" s="23">
        <f t="shared" si="0"/>
        <v>25000</v>
      </c>
      <c r="F10" s="8" t="s">
        <v>59</v>
      </c>
    </row>
    <row r="11" spans="1:7" x14ac:dyDescent="0.35">
      <c r="A11" s="28" t="s">
        <v>66</v>
      </c>
      <c r="B11" s="10"/>
      <c r="C11" s="29"/>
      <c r="D11" s="12"/>
      <c r="E11" s="12">
        <f>SUM(E4:E10)</f>
        <v>350540</v>
      </c>
      <c r="F11" s="23" t="s">
        <v>68</v>
      </c>
      <c r="G11" s="27"/>
    </row>
    <row r="13" spans="1:7" ht="15.5" x14ac:dyDescent="0.35">
      <c r="A13" s="32" t="s">
        <v>81</v>
      </c>
    </row>
    <row r="14" spans="1:7" ht="15.5" x14ac:dyDescent="0.35">
      <c r="A14" s="33" t="s">
        <v>82</v>
      </c>
    </row>
    <row r="15" spans="1:7" ht="15.5" x14ac:dyDescent="0.35">
      <c r="A15" s="33" t="s">
        <v>83</v>
      </c>
    </row>
    <row r="16" spans="1:7" ht="15.5" x14ac:dyDescent="0.35">
      <c r="A16" s="33" t="s">
        <v>245</v>
      </c>
    </row>
    <row r="17" spans="1:1" ht="15.5" x14ac:dyDescent="0.35">
      <c r="A17" s="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0"/>
  <sheetViews>
    <sheetView topLeftCell="B25" zoomScale="74" zoomScaleNormal="74" zoomScaleSheetLayoutView="90" workbookViewId="0">
      <selection activeCell="E32" sqref="E32"/>
    </sheetView>
  </sheetViews>
  <sheetFormatPr baseColWidth="10" defaultColWidth="11.453125" defaultRowHeight="17.5" x14ac:dyDescent="0.35"/>
  <cols>
    <col min="1" max="1" width="12.1796875" style="34" hidden="1" customWidth="1"/>
    <col min="2" max="2" width="74.453125" style="34" customWidth="1"/>
    <col min="3" max="3" width="15.54296875" style="34" customWidth="1"/>
    <col min="4" max="4" width="11.81640625" style="34" customWidth="1"/>
    <col min="5" max="10" width="11.453125" style="34" customWidth="1"/>
    <col min="11" max="11" width="13.7265625" style="34" customWidth="1"/>
    <col min="12" max="12" width="16.7265625" style="35" customWidth="1"/>
    <col min="13" max="16384" width="11.453125" style="34"/>
  </cols>
  <sheetData>
    <row r="1" spans="2:12" ht="122.5" x14ac:dyDescent="0.35">
      <c r="B1" s="109" t="s">
        <v>241</v>
      </c>
      <c r="C1" s="37" t="s">
        <v>243</v>
      </c>
      <c r="D1" s="37"/>
      <c r="E1" s="37"/>
      <c r="F1" s="37"/>
      <c r="G1" s="37"/>
      <c r="H1" s="37"/>
      <c r="I1" s="37"/>
      <c r="J1" s="37"/>
      <c r="K1" s="37"/>
      <c r="L1" s="36"/>
    </row>
    <row r="2" spans="2:12" x14ac:dyDescent="0.35"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</row>
    <row r="3" spans="2:12" ht="18" x14ac:dyDescent="0.4">
      <c r="B3" s="74" t="s">
        <v>240</v>
      </c>
      <c r="C3" s="37"/>
      <c r="D3" s="108"/>
      <c r="E3" s="37"/>
      <c r="F3" s="37"/>
      <c r="G3" s="37"/>
      <c r="H3" s="37"/>
      <c r="I3" s="37"/>
      <c r="J3" s="37"/>
      <c r="K3" s="37"/>
      <c r="L3" s="107"/>
    </row>
    <row r="4" spans="2:12" ht="18" x14ac:dyDescent="0.4">
      <c r="B4" s="37" t="s">
        <v>239</v>
      </c>
      <c r="C4" s="74"/>
      <c r="D4" s="37"/>
      <c r="E4" s="37"/>
      <c r="F4" s="37"/>
      <c r="G4" s="37"/>
      <c r="H4" s="37"/>
      <c r="I4" s="37"/>
      <c r="J4" s="37"/>
      <c r="K4" s="37"/>
      <c r="L4" s="36"/>
    </row>
    <row r="5" spans="2:12" ht="18" x14ac:dyDescent="0.4">
      <c r="B5" s="37" t="s">
        <v>238</v>
      </c>
      <c r="C5" s="74"/>
      <c r="D5" s="37"/>
      <c r="E5" s="37"/>
      <c r="F5" s="37"/>
      <c r="G5" s="37"/>
      <c r="H5" s="37"/>
      <c r="I5" s="37"/>
      <c r="J5" s="37"/>
      <c r="K5" s="37"/>
      <c r="L5" s="36"/>
    </row>
    <row r="6" spans="2:12" ht="18" x14ac:dyDescent="0.4">
      <c r="B6" s="37" t="s">
        <v>237</v>
      </c>
      <c r="C6" s="74"/>
      <c r="D6" s="37"/>
      <c r="E6" s="37"/>
      <c r="F6" s="37"/>
      <c r="G6" s="37"/>
      <c r="H6" s="37"/>
      <c r="I6" s="37"/>
      <c r="J6" s="37"/>
      <c r="K6" s="37"/>
      <c r="L6" s="36"/>
    </row>
    <row r="7" spans="2:12" ht="18" x14ac:dyDescent="0.4">
      <c r="B7" s="37" t="s">
        <v>236</v>
      </c>
      <c r="C7" s="74"/>
      <c r="D7" s="37"/>
      <c r="E7" s="37"/>
      <c r="F7" s="37"/>
      <c r="G7" s="37"/>
      <c r="H7" s="37"/>
      <c r="I7" s="37"/>
      <c r="J7" s="37"/>
      <c r="K7" s="37"/>
      <c r="L7" s="36"/>
    </row>
    <row r="8" spans="2:12" x14ac:dyDescent="0.35">
      <c r="B8" s="37" t="s">
        <v>235</v>
      </c>
      <c r="C8" s="37"/>
      <c r="D8" s="37"/>
      <c r="E8" s="37"/>
      <c r="F8" s="37"/>
      <c r="G8" s="37"/>
      <c r="H8" s="37"/>
      <c r="I8" s="37"/>
      <c r="J8" s="37"/>
      <c r="K8" s="37"/>
      <c r="L8" s="36"/>
    </row>
    <row r="9" spans="2:12" s="38" customFormat="1" x14ac:dyDescent="0.35">
      <c r="B9" s="40"/>
      <c r="C9" s="40"/>
      <c r="D9" s="40"/>
      <c r="E9" s="40"/>
      <c r="F9" s="40"/>
      <c r="G9" s="40"/>
      <c r="H9" s="40"/>
      <c r="I9" s="40"/>
      <c r="J9" s="40"/>
      <c r="K9" s="40"/>
      <c r="L9" s="39"/>
    </row>
    <row r="10" spans="2:12" s="38" customFormat="1" ht="18" x14ac:dyDescent="0.4">
      <c r="B10" s="94" t="s">
        <v>234</v>
      </c>
      <c r="C10" s="40"/>
      <c r="D10" s="40"/>
      <c r="E10" s="40"/>
      <c r="F10" s="40"/>
      <c r="G10" s="40"/>
      <c r="H10" s="40"/>
      <c r="I10" s="40"/>
      <c r="J10" s="40"/>
      <c r="K10" s="40"/>
      <c r="L10" s="39"/>
    </row>
    <row r="11" spans="2:12" s="38" customFormat="1" x14ac:dyDescent="0.35">
      <c r="B11" s="40" t="s">
        <v>233</v>
      </c>
      <c r="C11" s="40"/>
      <c r="D11" s="40"/>
      <c r="E11" s="40"/>
      <c r="F11" s="40"/>
      <c r="G11" s="40"/>
      <c r="H11" s="40"/>
      <c r="I11" s="40"/>
      <c r="J11" s="40"/>
      <c r="K11" s="40"/>
      <c r="L11" s="39"/>
    </row>
    <row r="12" spans="2:12" s="38" customFormat="1" x14ac:dyDescent="0.35">
      <c r="B12" s="40" t="s">
        <v>232</v>
      </c>
      <c r="C12" s="40"/>
      <c r="D12" s="40"/>
      <c r="E12" s="40"/>
      <c r="F12" s="40"/>
      <c r="G12" s="40"/>
      <c r="H12" s="40"/>
      <c r="I12" s="40"/>
      <c r="J12" s="40"/>
      <c r="K12" s="40"/>
      <c r="L12" s="39"/>
    </row>
    <row r="13" spans="2:12" s="38" customFormat="1" x14ac:dyDescent="0.3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9"/>
    </row>
    <row r="14" spans="2:12" s="38" customFormat="1" ht="18" x14ac:dyDescent="0.4">
      <c r="B14" s="94" t="s">
        <v>231</v>
      </c>
      <c r="C14" s="93"/>
      <c r="D14" s="40"/>
      <c r="E14" s="94"/>
      <c r="F14" s="94"/>
      <c r="G14" s="94"/>
      <c r="H14" s="94"/>
      <c r="I14" s="94"/>
      <c r="J14" s="94"/>
      <c r="K14" s="40"/>
      <c r="L14" s="39"/>
    </row>
    <row r="15" spans="2:12" s="38" customFormat="1" ht="18" x14ac:dyDescent="0.4">
      <c r="B15" s="40" t="s">
        <v>230</v>
      </c>
      <c r="C15" s="93"/>
      <c r="D15" s="40"/>
      <c r="E15" s="94"/>
      <c r="F15" s="94"/>
      <c r="G15" s="94"/>
      <c r="H15" s="94"/>
      <c r="I15" s="94"/>
      <c r="J15" s="94"/>
      <c r="K15" s="40"/>
      <c r="L15" s="39"/>
    </row>
    <row r="16" spans="2:12" s="38" customFormat="1" ht="18" x14ac:dyDescent="0.4">
      <c r="B16" s="40" t="s">
        <v>229</v>
      </c>
      <c r="C16" s="93"/>
      <c r="D16" s="40"/>
      <c r="E16" s="94"/>
      <c r="F16" s="94"/>
      <c r="G16" s="94"/>
      <c r="H16" s="94"/>
      <c r="I16" s="94"/>
      <c r="J16" s="94"/>
      <c r="K16" s="40"/>
      <c r="L16" s="39"/>
    </row>
    <row r="17" spans="1:12" s="38" customFormat="1" ht="18" x14ac:dyDescent="0.4">
      <c r="B17" s="40" t="s">
        <v>228</v>
      </c>
      <c r="C17" s="93"/>
      <c r="D17" s="40"/>
      <c r="E17" s="94"/>
      <c r="F17" s="94"/>
      <c r="G17" s="94"/>
      <c r="H17" s="94"/>
      <c r="I17" s="94"/>
      <c r="J17" s="94"/>
      <c r="K17" s="40"/>
      <c r="L17" s="39"/>
    </row>
    <row r="18" spans="1:12" s="38" customFormat="1" ht="18" x14ac:dyDescent="0.4">
      <c r="B18" s="40"/>
      <c r="C18" s="93"/>
      <c r="D18" s="40"/>
      <c r="E18" s="94"/>
      <c r="F18" s="94"/>
      <c r="G18" s="94"/>
      <c r="H18" s="94"/>
      <c r="I18" s="94"/>
      <c r="J18" s="94"/>
      <c r="K18" s="40"/>
      <c r="L18" s="39"/>
    </row>
    <row r="19" spans="1:12" s="38" customFormat="1" ht="18" x14ac:dyDescent="0.4">
      <c r="B19" s="94" t="s">
        <v>227</v>
      </c>
      <c r="C19" s="93"/>
      <c r="D19" s="40"/>
      <c r="E19" s="94"/>
      <c r="F19" s="94"/>
      <c r="G19" s="94"/>
      <c r="H19" s="94"/>
      <c r="I19" s="94"/>
      <c r="J19" s="94"/>
      <c r="K19" s="40"/>
      <c r="L19" s="39"/>
    </row>
    <row r="20" spans="1:12" s="38" customFormat="1" ht="18" x14ac:dyDescent="0.4">
      <c r="B20" s="40" t="s">
        <v>226</v>
      </c>
      <c r="C20" s="93"/>
      <c r="D20" s="40"/>
      <c r="E20" s="94"/>
      <c r="F20" s="94"/>
      <c r="G20" s="94"/>
      <c r="H20" s="94"/>
      <c r="I20" s="94"/>
      <c r="J20" s="94"/>
      <c r="K20" s="40"/>
      <c r="L20" s="39"/>
    </row>
    <row r="21" spans="1:12" s="38" customFormat="1" ht="18" x14ac:dyDescent="0.4">
      <c r="B21" s="40" t="s">
        <v>225</v>
      </c>
      <c r="C21" s="93"/>
      <c r="D21" s="40"/>
      <c r="E21" s="94"/>
      <c r="F21" s="94"/>
      <c r="G21" s="94"/>
      <c r="H21" s="94"/>
      <c r="I21" s="94"/>
      <c r="J21" s="94"/>
      <c r="K21" s="40"/>
      <c r="L21" s="39"/>
    </row>
    <row r="22" spans="1:12" s="38" customFormat="1" ht="18" x14ac:dyDescent="0.4">
      <c r="B22" s="40" t="s">
        <v>224</v>
      </c>
      <c r="C22" s="93"/>
      <c r="D22" s="40"/>
      <c r="E22" s="94"/>
      <c r="F22" s="94"/>
      <c r="G22" s="94"/>
      <c r="H22" s="94"/>
      <c r="I22" s="94"/>
      <c r="J22" s="94"/>
      <c r="K22" s="40"/>
      <c r="L22" s="39"/>
    </row>
    <row r="23" spans="1:12" s="38" customFormat="1" ht="18" x14ac:dyDescent="0.4">
      <c r="B23" s="106" t="s">
        <v>223</v>
      </c>
      <c r="C23" s="94"/>
      <c r="D23" s="40"/>
      <c r="E23" s="94"/>
      <c r="F23" s="94"/>
      <c r="G23" s="94"/>
      <c r="H23" s="94"/>
      <c r="I23" s="94"/>
      <c r="J23" s="94"/>
      <c r="K23" s="40"/>
      <c r="L23" s="39"/>
    </row>
    <row r="24" spans="1:12" s="38" customFormat="1" ht="18" x14ac:dyDescent="0.4">
      <c r="B24" s="105"/>
      <c r="C24" s="104"/>
      <c r="D24" s="40"/>
      <c r="E24" s="94"/>
      <c r="F24" s="94"/>
      <c r="G24" s="94"/>
      <c r="H24" s="94"/>
      <c r="I24" s="94"/>
      <c r="J24" s="94"/>
      <c r="K24" s="94"/>
      <c r="L24" s="103"/>
    </row>
    <row r="25" spans="1:12" s="55" customFormat="1" x14ac:dyDescent="0.35">
      <c r="A25" s="62"/>
      <c r="B25" s="102"/>
      <c r="C25" s="67"/>
      <c r="D25" s="58"/>
      <c r="E25" s="58"/>
      <c r="F25" s="58"/>
      <c r="G25" s="58"/>
      <c r="H25" s="58"/>
      <c r="I25" s="58"/>
      <c r="J25" s="58"/>
      <c r="K25" s="58"/>
      <c r="L25" s="101"/>
    </row>
    <row r="26" spans="1:12" ht="18" x14ac:dyDescent="0.4">
      <c r="A26" s="75"/>
      <c r="B26" s="100" t="s">
        <v>222</v>
      </c>
      <c r="C26" s="37"/>
      <c r="D26" s="74" t="s">
        <v>221</v>
      </c>
      <c r="E26" s="84" t="s">
        <v>220</v>
      </c>
      <c r="F26" s="37"/>
      <c r="G26" s="37"/>
      <c r="H26" s="37"/>
      <c r="I26" s="37"/>
      <c r="J26" s="37"/>
      <c r="K26" s="37"/>
      <c r="L26" s="36"/>
    </row>
    <row r="27" spans="1:12" ht="18" x14ac:dyDescent="0.4">
      <c r="A27" s="75"/>
      <c r="B27" s="110" t="s">
        <v>219</v>
      </c>
      <c r="C27" s="74"/>
      <c r="D27" s="37"/>
      <c r="E27" s="84" t="s">
        <v>218</v>
      </c>
      <c r="F27" s="37" t="s">
        <v>217</v>
      </c>
      <c r="G27" s="37" t="s">
        <v>216</v>
      </c>
      <c r="H27" s="37" t="s">
        <v>215</v>
      </c>
      <c r="I27" s="37" t="s">
        <v>214</v>
      </c>
      <c r="J27" s="37" t="s">
        <v>213</v>
      </c>
      <c r="K27" s="99"/>
      <c r="L27" s="36"/>
    </row>
    <row r="28" spans="1:12" ht="18" x14ac:dyDescent="0.4">
      <c r="A28" s="75"/>
      <c r="B28" s="74"/>
      <c r="C28" s="74"/>
      <c r="D28" s="37"/>
      <c r="E28" s="84" t="s">
        <v>212</v>
      </c>
      <c r="F28" s="37"/>
      <c r="G28" s="37"/>
      <c r="H28" s="37"/>
      <c r="I28" s="37"/>
      <c r="J28" s="37"/>
      <c r="K28" s="98"/>
      <c r="L28" s="36"/>
    </row>
    <row r="29" spans="1:12" ht="18" x14ac:dyDescent="0.4">
      <c r="A29" s="75"/>
      <c r="B29" s="37"/>
      <c r="C29" s="74"/>
      <c r="D29" s="37"/>
      <c r="E29" s="84"/>
      <c r="F29" s="37"/>
      <c r="G29" s="37"/>
      <c r="H29" s="37"/>
      <c r="I29" s="37"/>
      <c r="J29" s="37"/>
      <c r="K29" s="98"/>
      <c r="L29" s="36"/>
    </row>
    <row r="30" spans="1:12" ht="18" x14ac:dyDescent="0.4">
      <c r="A30" s="75"/>
      <c r="B30" s="37"/>
      <c r="C30" s="37"/>
      <c r="D30" s="37"/>
      <c r="E30" s="84"/>
      <c r="F30" s="37"/>
      <c r="G30" s="37"/>
      <c r="H30" s="37"/>
      <c r="I30" s="37"/>
      <c r="J30" s="37"/>
      <c r="K30" s="95"/>
      <c r="L30" s="36"/>
    </row>
    <row r="31" spans="1:12" ht="18" x14ac:dyDescent="0.4">
      <c r="A31" s="75"/>
      <c r="B31" s="37"/>
      <c r="C31" s="37"/>
      <c r="D31" s="37"/>
      <c r="E31" s="84"/>
      <c r="F31" s="37"/>
      <c r="G31" s="37"/>
      <c r="H31" s="37"/>
      <c r="I31" s="37"/>
      <c r="J31" s="37"/>
      <c r="K31" s="95"/>
      <c r="L31" s="36"/>
    </row>
    <row r="32" spans="1:12" ht="18" x14ac:dyDescent="0.4">
      <c r="A32" s="75"/>
      <c r="B32" s="37"/>
      <c r="C32" s="37"/>
      <c r="D32" s="74" t="s">
        <v>211</v>
      </c>
      <c r="E32" s="119" t="s">
        <v>246</v>
      </c>
      <c r="F32" s="84"/>
      <c r="G32" s="84"/>
      <c r="H32" s="84"/>
      <c r="I32" s="84"/>
      <c r="J32" s="84"/>
      <c r="K32" s="97" t="s">
        <v>210</v>
      </c>
      <c r="L32" s="96" t="s">
        <v>209</v>
      </c>
    </row>
    <row r="33" spans="1:12" ht="18" x14ac:dyDescent="0.4">
      <c r="A33" s="75"/>
      <c r="B33" s="37"/>
      <c r="C33" s="37"/>
      <c r="D33" s="37"/>
      <c r="E33" s="84"/>
      <c r="F33" s="84"/>
      <c r="G33" s="84"/>
      <c r="H33" s="84"/>
      <c r="I33" s="84"/>
      <c r="J33" s="84"/>
      <c r="K33" s="95"/>
      <c r="L33" s="36" t="s">
        <v>208</v>
      </c>
    </row>
    <row r="34" spans="1:12" s="38" customFormat="1" ht="18" x14ac:dyDescent="0.4">
      <c r="A34" s="88"/>
      <c r="B34" s="94" t="s">
        <v>207</v>
      </c>
      <c r="C34" s="94"/>
      <c r="D34" s="40"/>
      <c r="E34" s="93"/>
      <c r="F34" s="93"/>
      <c r="G34" s="93"/>
      <c r="H34" s="93"/>
      <c r="I34" s="93"/>
      <c r="J34" s="93"/>
      <c r="K34" s="92"/>
      <c r="L34" s="39"/>
    </row>
    <row r="35" spans="1:12" s="38" customFormat="1" x14ac:dyDescent="0.35">
      <c r="A35" s="88"/>
      <c r="B35" s="91" t="s">
        <v>206</v>
      </c>
      <c r="C35" s="87"/>
      <c r="D35" s="40" t="s">
        <v>204</v>
      </c>
      <c r="E35" s="86"/>
      <c r="F35" s="86"/>
      <c r="G35" s="86"/>
      <c r="H35" s="86"/>
      <c r="I35" s="86"/>
      <c r="J35" s="86"/>
      <c r="K35" s="56">
        <v>0</v>
      </c>
      <c r="L35" s="36">
        <f>K35*E35</f>
        <v>0</v>
      </c>
    </row>
    <row r="36" spans="1:12" s="38" customFormat="1" x14ac:dyDescent="0.35">
      <c r="A36" s="88"/>
      <c r="B36" s="91" t="s">
        <v>205</v>
      </c>
      <c r="C36" s="87"/>
      <c r="D36" s="40" t="s">
        <v>204</v>
      </c>
      <c r="E36" s="86"/>
      <c r="F36" s="86"/>
      <c r="G36" s="86"/>
      <c r="H36" s="86"/>
      <c r="I36" s="86"/>
      <c r="J36" s="86"/>
      <c r="K36" s="56">
        <v>0</v>
      </c>
      <c r="L36" s="36">
        <f>K36*E36</f>
        <v>0</v>
      </c>
    </row>
    <row r="37" spans="1:12" s="38" customFormat="1" x14ac:dyDescent="0.35">
      <c r="A37" s="88"/>
      <c r="B37" s="89" t="s">
        <v>203</v>
      </c>
      <c r="C37" s="89"/>
      <c r="D37" s="89" t="s">
        <v>116</v>
      </c>
      <c r="E37" s="89"/>
      <c r="F37" s="89"/>
      <c r="G37" s="89"/>
      <c r="H37" s="89"/>
      <c r="I37" s="89"/>
      <c r="J37" s="89"/>
      <c r="K37" s="56">
        <v>0</v>
      </c>
      <c r="L37" s="36">
        <f>K37*E37</f>
        <v>0</v>
      </c>
    </row>
    <row r="38" spans="1:12" s="38" customFormat="1" x14ac:dyDescent="0.35">
      <c r="A38" s="88"/>
      <c r="B38" s="89" t="s">
        <v>202</v>
      </c>
      <c r="C38" s="89"/>
      <c r="D38" s="89" t="s">
        <v>200</v>
      </c>
      <c r="E38" s="89"/>
      <c r="F38" s="89"/>
      <c r="G38" s="89"/>
      <c r="H38" s="89"/>
      <c r="I38" s="89"/>
      <c r="J38" s="89"/>
      <c r="K38" s="56">
        <v>0</v>
      </c>
      <c r="L38" s="36">
        <f>K38*E38</f>
        <v>0</v>
      </c>
    </row>
    <row r="39" spans="1:12" s="38" customFormat="1" x14ac:dyDescent="0.35">
      <c r="A39" s="88"/>
      <c r="B39" s="89" t="s">
        <v>201</v>
      </c>
      <c r="C39" s="89"/>
      <c r="D39" s="89" t="s">
        <v>200</v>
      </c>
      <c r="E39" s="89"/>
      <c r="F39" s="89"/>
      <c r="G39" s="89"/>
      <c r="H39" s="89"/>
      <c r="I39" s="89"/>
      <c r="J39" s="89"/>
      <c r="K39" s="56">
        <v>0</v>
      </c>
      <c r="L39" s="36">
        <f>K39*E39</f>
        <v>0</v>
      </c>
    </row>
    <row r="40" spans="1:12" s="38" customFormat="1" x14ac:dyDescent="0.3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56"/>
      <c r="L40" s="36"/>
    </row>
    <row r="41" spans="1:12" s="38" customFormat="1" ht="18" x14ac:dyDescent="0.4">
      <c r="A41" s="88"/>
      <c r="B41" s="90" t="s">
        <v>199</v>
      </c>
      <c r="C41" s="89"/>
      <c r="D41" s="89"/>
      <c r="E41" s="89"/>
      <c r="F41" s="89"/>
      <c r="G41" s="89"/>
      <c r="H41" s="89"/>
      <c r="I41" s="89"/>
      <c r="J41" s="89"/>
      <c r="K41" s="56"/>
      <c r="L41" s="36"/>
    </row>
    <row r="42" spans="1:12" s="38" customFormat="1" x14ac:dyDescent="0.35">
      <c r="A42" s="88"/>
      <c r="B42" s="40" t="s">
        <v>198</v>
      </c>
      <c r="C42" s="87"/>
      <c r="D42" s="40" t="s">
        <v>116</v>
      </c>
      <c r="E42" s="86"/>
      <c r="F42" s="86"/>
      <c r="G42" s="86"/>
      <c r="H42" s="86"/>
      <c r="I42" s="86"/>
      <c r="J42" s="86"/>
      <c r="K42" s="56">
        <v>0</v>
      </c>
      <c r="L42" s="36">
        <f>K42*E42</f>
        <v>0</v>
      </c>
    </row>
    <row r="43" spans="1:12" s="38" customFormat="1" x14ac:dyDescent="0.35">
      <c r="A43" s="88"/>
      <c r="B43" s="40" t="s">
        <v>197</v>
      </c>
      <c r="C43" s="87"/>
      <c r="D43" s="40" t="s">
        <v>116</v>
      </c>
      <c r="E43" s="86"/>
      <c r="F43" s="86"/>
      <c r="G43" s="86"/>
      <c r="H43" s="86"/>
      <c r="I43" s="86"/>
      <c r="J43" s="86"/>
      <c r="K43" s="56">
        <v>0</v>
      </c>
      <c r="L43" s="36">
        <f>K43*E43</f>
        <v>0</v>
      </c>
    </row>
    <row r="44" spans="1:12" s="38" customFormat="1" x14ac:dyDescent="0.35">
      <c r="A44" s="88"/>
      <c r="B44" s="40" t="s">
        <v>196</v>
      </c>
      <c r="C44" s="87"/>
      <c r="D44" s="40" t="s">
        <v>116</v>
      </c>
      <c r="E44" s="86"/>
      <c r="F44" s="86"/>
      <c r="G44" s="86"/>
      <c r="H44" s="86"/>
      <c r="I44" s="86"/>
      <c r="J44" s="86"/>
      <c r="K44" s="56">
        <v>0</v>
      </c>
      <c r="L44" s="36">
        <f>K44*E44</f>
        <v>0</v>
      </c>
    </row>
    <row r="45" spans="1:12" s="38" customFormat="1" x14ac:dyDescent="0.35">
      <c r="A45" s="88"/>
      <c r="B45" s="40" t="s">
        <v>195</v>
      </c>
      <c r="C45" s="87"/>
      <c r="D45" s="40" t="s">
        <v>116</v>
      </c>
      <c r="E45" s="86"/>
      <c r="F45" s="86"/>
      <c r="G45" s="86"/>
      <c r="H45" s="86"/>
      <c r="I45" s="86"/>
      <c r="J45" s="86"/>
      <c r="K45" s="56">
        <v>0</v>
      </c>
      <c r="L45" s="36">
        <f>K45*E45</f>
        <v>0</v>
      </c>
    </row>
    <row r="46" spans="1:12" s="38" customFormat="1" x14ac:dyDescent="0.35">
      <c r="A46" s="88"/>
      <c r="B46" s="40" t="s">
        <v>194</v>
      </c>
      <c r="C46" s="87"/>
      <c r="D46" s="40" t="s">
        <v>116</v>
      </c>
      <c r="E46" s="86"/>
      <c r="F46" s="86"/>
      <c r="G46" s="86"/>
      <c r="H46" s="86"/>
      <c r="I46" s="86"/>
      <c r="J46" s="86"/>
      <c r="K46" s="56">
        <v>0</v>
      </c>
      <c r="L46" s="36">
        <f>K46*E46</f>
        <v>0</v>
      </c>
    </row>
    <row r="47" spans="1:12" s="38" customFormat="1" x14ac:dyDescent="0.35">
      <c r="A47" s="88"/>
      <c r="B47" s="40"/>
      <c r="C47" s="87"/>
      <c r="D47" s="40"/>
      <c r="E47" s="86"/>
      <c r="F47" s="86"/>
      <c r="G47" s="86"/>
      <c r="H47" s="86"/>
      <c r="I47" s="86"/>
      <c r="J47" s="86"/>
      <c r="K47" s="56"/>
      <c r="L47" s="36"/>
    </row>
    <row r="48" spans="1:12" ht="18" x14ac:dyDescent="0.4">
      <c r="A48" s="75"/>
      <c r="B48" s="74" t="s">
        <v>193</v>
      </c>
      <c r="C48" s="73"/>
      <c r="D48" s="37"/>
      <c r="E48" s="72"/>
      <c r="F48" s="72"/>
      <c r="G48" s="72"/>
      <c r="H48" s="72"/>
      <c r="I48" s="72"/>
      <c r="J48" s="72"/>
      <c r="K48" s="56"/>
      <c r="L48" s="36"/>
    </row>
    <row r="49" spans="1:12" ht="18" x14ac:dyDescent="0.4">
      <c r="A49" s="75"/>
      <c r="B49" s="37" t="s">
        <v>192</v>
      </c>
      <c r="C49" s="73"/>
      <c r="D49" s="37" t="s">
        <v>116</v>
      </c>
      <c r="E49" s="72"/>
      <c r="F49" s="72"/>
      <c r="G49" s="72"/>
      <c r="H49" s="72"/>
      <c r="I49" s="72"/>
      <c r="J49" s="72"/>
      <c r="K49" s="56">
        <v>0</v>
      </c>
      <c r="L49" s="36">
        <f>K49*E49</f>
        <v>0</v>
      </c>
    </row>
    <row r="50" spans="1:12" ht="18" x14ac:dyDescent="0.4">
      <c r="A50" s="75"/>
      <c r="B50" s="37" t="s">
        <v>191</v>
      </c>
      <c r="C50" s="73"/>
      <c r="D50" s="37" t="s">
        <v>116</v>
      </c>
      <c r="E50" s="72"/>
      <c r="F50" s="72"/>
      <c r="G50" s="72"/>
      <c r="H50" s="72"/>
      <c r="I50" s="72"/>
      <c r="J50" s="72"/>
      <c r="K50" s="56">
        <v>0</v>
      </c>
      <c r="L50" s="36">
        <f>K50*E50</f>
        <v>0</v>
      </c>
    </row>
    <row r="51" spans="1:12" ht="18" x14ac:dyDescent="0.4">
      <c r="A51" s="75"/>
      <c r="B51" s="37" t="s">
        <v>190</v>
      </c>
      <c r="C51" s="73"/>
      <c r="D51" s="37" t="s">
        <v>116</v>
      </c>
      <c r="E51" s="72"/>
      <c r="F51" s="72"/>
      <c r="G51" s="72"/>
      <c r="H51" s="72"/>
      <c r="I51" s="72"/>
      <c r="J51" s="72"/>
      <c r="K51" s="56">
        <v>0</v>
      </c>
      <c r="L51" s="36">
        <f>K51*E51</f>
        <v>0</v>
      </c>
    </row>
    <row r="52" spans="1:12" ht="18" x14ac:dyDescent="0.4">
      <c r="A52" s="75"/>
      <c r="B52" s="37" t="s">
        <v>189</v>
      </c>
      <c r="C52" s="73"/>
      <c r="D52" s="37" t="s">
        <v>116</v>
      </c>
      <c r="E52" s="72"/>
      <c r="F52" s="72"/>
      <c r="G52" s="72"/>
      <c r="H52" s="72"/>
      <c r="I52" s="72"/>
      <c r="J52" s="72"/>
      <c r="K52" s="56">
        <v>0</v>
      </c>
      <c r="L52" s="36">
        <f>K52*E52</f>
        <v>0</v>
      </c>
    </row>
    <row r="53" spans="1:12" ht="18" x14ac:dyDescent="0.4">
      <c r="A53" s="75"/>
      <c r="B53" s="37"/>
      <c r="C53" s="73"/>
      <c r="D53" s="37"/>
      <c r="E53" s="72"/>
      <c r="F53" s="72"/>
      <c r="G53" s="72"/>
      <c r="H53" s="72"/>
      <c r="I53" s="72"/>
      <c r="J53" s="72"/>
      <c r="K53" s="56"/>
      <c r="L53" s="36"/>
    </row>
    <row r="54" spans="1:12" ht="18" x14ac:dyDescent="0.4">
      <c r="A54" s="75"/>
      <c r="B54" s="85" t="s">
        <v>188</v>
      </c>
      <c r="C54" s="73"/>
      <c r="D54" s="37"/>
      <c r="E54" s="72"/>
      <c r="F54" s="72"/>
      <c r="G54" s="72"/>
      <c r="H54" s="72"/>
      <c r="I54" s="72"/>
      <c r="J54" s="72"/>
      <c r="K54" s="56"/>
      <c r="L54" s="36"/>
    </row>
    <row r="55" spans="1:12" ht="18" x14ac:dyDescent="0.4">
      <c r="A55" s="75"/>
      <c r="B55" s="37" t="s">
        <v>187</v>
      </c>
      <c r="C55" s="73"/>
      <c r="D55" s="37" t="s">
        <v>116</v>
      </c>
      <c r="E55" s="72"/>
      <c r="F55" s="72"/>
      <c r="G55" s="72"/>
      <c r="H55" s="72"/>
      <c r="I55" s="72"/>
      <c r="J55" s="72"/>
      <c r="K55" s="56">
        <v>0</v>
      </c>
      <c r="L55" s="36">
        <f>K55*E55</f>
        <v>0</v>
      </c>
    </row>
    <row r="56" spans="1:12" ht="18" x14ac:dyDescent="0.4">
      <c r="A56" s="75"/>
      <c r="B56" s="37" t="s">
        <v>186</v>
      </c>
      <c r="C56" s="73"/>
      <c r="D56" s="37" t="s">
        <v>116</v>
      </c>
      <c r="E56" s="72"/>
      <c r="F56" s="72"/>
      <c r="G56" s="72"/>
      <c r="H56" s="72"/>
      <c r="I56" s="72"/>
      <c r="J56" s="72"/>
      <c r="K56" s="56">
        <v>0</v>
      </c>
      <c r="L56" s="36">
        <f>K56*E56</f>
        <v>0</v>
      </c>
    </row>
    <row r="57" spans="1:12" ht="18" x14ac:dyDescent="0.4">
      <c r="A57" s="75"/>
      <c r="B57" s="37" t="s">
        <v>185</v>
      </c>
      <c r="C57" s="73"/>
      <c r="D57" s="37" t="s">
        <v>116</v>
      </c>
      <c r="E57" s="72"/>
      <c r="F57" s="72"/>
      <c r="G57" s="72"/>
      <c r="H57" s="72"/>
      <c r="I57" s="72"/>
      <c r="J57" s="72"/>
      <c r="K57" s="56">
        <v>0</v>
      </c>
      <c r="L57" s="36">
        <f>K57*E57</f>
        <v>0</v>
      </c>
    </row>
    <row r="58" spans="1:12" ht="18" x14ac:dyDescent="0.4">
      <c r="A58" s="75"/>
      <c r="B58" s="37" t="s">
        <v>184</v>
      </c>
      <c r="C58" s="73"/>
      <c r="D58" s="37" t="s">
        <v>116</v>
      </c>
      <c r="E58" s="72"/>
      <c r="F58" s="72"/>
      <c r="G58" s="72"/>
      <c r="H58" s="72"/>
      <c r="I58" s="72"/>
      <c r="J58" s="72"/>
      <c r="K58" s="56">
        <v>0</v>
      </c>
      <c r="L58" s="36">
        <f>K58*E58</f>
        <v>0</v>
      </c>
    </row>
    <row r="59" spans="1:12" ht="18" x14ac:dyDescent="0.4">
      <c r="A59" s="75"/>
      <c r="B59" s="37"/>
      <c r="C59" s="73"/>
      <c r="D59" s="37"/>
      <c r="E59" s="72"/>
      <c r="F59" s="72"/>
      <c r="G59" s="72"/>
      <c r="H59" s="72"/>
      <c r="I59" s="72"/>
      <c r="J59" s="72"/>
      <c r="K59" s="56"/>
      <c r="L59" s="36"/>
    </row>
    <row r="60" spans="1:12" ht="18" x14ac:dyDescent="0.4">
      <c r="A60" s="75"/>
      <c r="B60" s="74" t="s">
        <v>183</v>
      </c>
      <c r="C60" s="73"/>
      <c r="D60" s="37"/>
      <c r="E60" s="72"/>
      <c r="F60" s="72"/>
      <c r="G60" s="72"/>
      <c r="H60" s="72"/>
      <c r="I60" s="72"/>
      <c r="J60" s="72"/>
      <c r="K60" s="56"/>
      <c r="L60" s="36"/>
    </row>
    <row r="61" spans="1:12" ht="18" x14ac:dyDescent="0.4">
      <c r="A61" s="75"/>
      <c r="B61" s="74" t="s">
        <v>182</v>
      </c>
      <c r="C61" s="73"/>
      <c r="D61" s="37"/>
      <c r="E61" s="72"/>
      <c r="F61" s="72"/>
      <c r="G61" s="72"/>
      <c r="H61" s="72"/>
      <c r="I61" s="72"/>
      <c r="J61" s="72"/>
      <c r="K61" s="56"/>
      <c r="L61" s="36"/>
    </row>
    <row r="62" spans="1:12" ht="18" x14ac:dyDescent="0.4">
      <c r="A62" s="75"/>
      <c r="B62" s="37" t="s">
        <v>181</v>
      </c>
      <c r="C62" s="73"/>
      <c r="D62" s="37" t="s">
        <v>116</v>
      </c>
      <c r="E62" s="72"/>
      <c r="F62" s="72"/>
      <c r="G62" s="72"/>
      <c r="H62" s="72"/>
      <c r="I62" s="72"/>
      <c r="J62" s="72"/>
      <c r="K62" s="56">
        <v>0</v>
      </c>
      <c r="L62" s="36">
        <f t="shared" ref="L62:L68" si="0">K62*E62</f>
        <v>0</v>
      </c>
    </row>
    <row r="63" spans="1:12" ht="18" x14ac:dyDescent="0.4">
      <c r="A63" s="75"/>
      <c r="B63" s="37" t="s">
        <v>180</v>
      </c>
      <c r="C63" s="73"/>
      <c r="D63" s="37" t="s">
        <v>116</v>
      </c>
      <c r="E63" s="72"/>
      <c r="F63" s="72"/>
      <c r="G63" s="72"/>
      <c r="H63" s="72"/>
      <c r="I63" s="72"/>
      <c r="J63" s="72"/>
      <c r="K63" s="56">
        <v>0</v>
      </c>
      <c r="L63" s="36">
        <f t="shared" si="0"/>
        <v>0</v>
      </c>
    </row>
    <row r="64" spans="1:12" ht="18" x14ac:dyDescent="0.4">
      <c r="A64" s="75"/>
      <c r="B64" s="37" t="s">
        <v>179</v>
      </c>
      <c r="C64" s="73"/>
      <c r="D64" s="37" t="s">
        <v>116</v>
      </c>
      <c r="E64" s="72"/>
      <c r="F64" s="72"/>
      <c r="G64" s="72"/>
      <c r="H64" s="72"/>
      <c r="I64" s="72"/>
      <c r="J64" s="72"/>
      <c r="K64" s="56">
        <v>0</v>
      </c>
      <c r="L64" s="36">
        <f t="shared" si="0"/>
        <v>0</v>
      </c>
    </row>
    <row r="65" spans="1:12" ht="18" x14ac:dyDescent="0.4">
      <c r="A65" s="75"/>
      <c r="B65" s="37" t="s">
        <v>178</v>
      </c>
      <c r="C65" s="73"/>
      <c r="D65" s="37" t="s">
        <v>116</v>
      </c>
      <c r="E65" s="72"/>
      <c r="F65" s="72"/>
      <c r="G65" s="72"/>
      <c r="H65" s="72"/>
      <c r="I65" s="72"/>
      <c r="J65" s="72"/>
      <c r="K65" s="56">
        <v>0</v>
      </c>
      <c r="L65" s="36">
        <f t="shared" si="0"/>
        <v>0</v>
      </c>
    </row>
    <row r="66" spans="1:12" ht="18" x14ac:dyDescent="0.4">
      <c r="A66" s="75"/>
      <c r="B66" s="37"/>
      <c r="C66" s="73"/>
      <c r="D66" s="37"/>
      <c r="E66" s="72"/>
      <c r="F66" s="72"/>
      <c r="G66" s="72"/>
      <c r="H66" s="72"/>
      <c r="I66" s="72"/>
      <c r="J66" s="72"/>
      <c r="K66" s="56">
        <v>0</v>
      </c>
      <c r="L66" s="36">
        <f t="shared" si="0"/>
        <v>0</v>
      </c>
    </row>
    <row r="67" spans="1:12" ht="18" x14ac:dyDescent="0.4">
      <c r="A67" s="75"/>
      <c r="B67" s="74" t="s">
        <v>177</v>
      </c>
      <c r="C67" s="73"/>
      <c r="D67" s="37"/>
      <c r="E67" s="72"/>
      <c r="F67" s="72"/>
      <c r="G67" s="72"/>
      <c r="H67" s="72"/>
      <c r="I67" s="72"/>
      <c r="J67" s="72"/>
      <c r="K67" s="56">
        <v>0</v>
      </c>
      <c r="L67" s="36">
        <f t="shared" si="0"/>
        <v>0</v>
      </c>
    </row>
    <row r="68" spans="1:12" ht="18" x14ac:dyDescent="0.4">
      <c r="A68" s="75"/>
      <c r="B68" s="37" t="s">
        <v>176</v>
      </c>
      <c r="C68" s="73"/>
      <c r="D68" s="37" t="s">
        <v>106</v>
      </c>
      <c r="E68" s="72"/>
      <c r="F68" s="72"/>
      <c r="G68" s="72"/>
      <c r="H68" s="72"/>
      <c r="I68" s="72"/>
      <c r="J68" s="72"/>
      <c r="K68" s="56">
        <v>0</v>
      </c>
      <c r="L68" s="36">
        <f t="shared" si="0"/>
        <v>0</v>
      </c>
    </row>
    <row r="69" spans="1:12" ht="18" x14ac:dyDescent="0.4">
      <c r="A69" s="75"/>
      <c r="B69" s="37" t="s">
        <v>175</v>
      </c>
      <c r="C69" s="73"/>
      <c r="D69" s="37"/>
      <c r="E69" s="72"/>
      <c r="F69" s="72"/>
      <c r="G69" s="72"/>
      <c r="H69" s="72"/>
      <c r="I69" s="72"/>
      <c r="J69" s="72"/>
      <c r="K69" s="56"/>
      <c r="L69" s="36"/>
    </row>
    <row r="70" spans="1:12" ht="18" x14ac:dyDescent="0.4">
      <c r="A70" s="75"/>
      <c r="B70" s="37" t="s">
        <v>174</v>
      </c>
      <c r="C70" s="73"/>
      <c r="D70" s="37" t="s">
        <v>116</v>
      </c>
      <c r="E70" s="72"/>
      <c r="F70" s="72"/>
      <c r="G70" s="72"/>
      <c r="H70" s="72"/>
      <c r="I70" s="72"/>
      <c r="J70" s="72"/>
      <c r="K70" s="56">
        <v>0</v>
      </c>
      <c r="L70" s="36">
        <f>K70*E70</f>
        <v>0</v>
      </c>
    </row>
    <row r="71" spans="1:12" ht="18" x14ac:dyDescent="0.4">
      <c r="A71" s="75"/>
      <c r="B71" s="37"/>
      <c r="C71" s="73"/>
      <c r="D71" s="37"/>
      <c r="E71" s="72"/>
      <c r="F71" s="72"/>
      <c r="G71" s="72"/>
      <c r="H71" s="72"/>
      <c r="I71" s="72"/>
      <c r="J71" s="72"/>
      <c r="K71" s="56"/>
      <c r="L71" s="36"/>
    </row>
    <row r="72" spans="1:12" ht="18" x14ac:dyDescent="0.4">
      <c r="A72" s="75"/>
      <c r="B72" s="84" t="s">
        <v>173</v>
      </c>
      <c r="C72" s="73"/>
      <c r="D72" s="37"/>
      <c r="E72" s="72"/>
      <c r="F72" s="72"/>
      <c r="G72" s="72"/>
      <c r="H72" s="72"/>
      <c r="I72" s="72"/>
      <c r="J72" s="72"/>
      <c r="K72" s="56"/>
      <c r="L72" s="36"/>
    </row>
    <row r="73" spans="1:12" ht="18" x14ac:dyDescent="0.4">
      <c r="A73" s="75"/>
      <c r="B73" s="84" t="s">
        <v>172</v>
      </c>
      <c r="C73" s="83"/>
      <c r="D73" s="37"/>
      <c r="E73" s="72"/>
      <c r="F73" s="72"/>
      <c r="G73" s="72"/>
      <c r="H73" s="72"/>
      <c r="I73" s="72"/>
      <c r="J73" s="72"/>
      <c r="K73" s="56"/>
      <c r="L73" s="36"/>
    </row>
    <row r="74" spans="1:12" ht="18" x14ac:dyDescent="0.4">
      <c r="A74" s="75"/>
      <c r="B74" s="37" t="s">
        <v>113</v>
      </c>
      <c r="C74" s="73"/>
      <c r="D74" s="37" t="s">
        <v>97</v>
      </c>
      <c r="E74" s="72"/>
      <c r="F74" s="72"/>
      <c r="G74" s="72"/>
      <c r="H74" s="72"/>
      <c r="I74" s="72"/>
      <c r="J74" s="72"/>
      <c r="K74" s="56">
        <v>0</v>
      </c>
      <c r="L74" s="36">
        <f t="shared" ref="L74:L79" si="1">K74*E74</f>
        <v>0</v>
      </c>
    </row>
    <row r="75" spans="1:12" ht="18" x14ac:dyDescent="0.4">
      <c r="A75" s="75"/>
      <c r="B75" s="71" t="s">
        <v>112</v>
      </c>
      <c r="C75" s="82"/>
      <c r="D75" s="71" t="s">
        <v>97</v>
      </c>
      <c r="E75" s="78"/>
      <c r="F75" s="78"/>
      <c r="G75" s="78"/>
      <c r="H75" s="78"/>
      <c r="I75" s="78"/>
      <c r="J75" s="78"/>
      <c r="K75" s="56">
        <v>0</v>
      </c>
      <c r="L75" s="36">
        <f t="shared" si="1"/>
        <v>0</v>
      </c>
    </row>
    <row r="76" spans="1:12" ht="18" x14ac:dyDescent="0.4">
      <c r="A76" s="75"/>
      <c r="B76" s="37" t="s">
        <v>111</v>
      </c>
      <c r="C76" s="73"/>
      <c r="D76" s="37" t="s">
        <v>97</v>
      </c>
      <c r="E76" s="72"/>
      <c r="F76" s="72"/>
      <c r="G76" s="72"/>
      <c r="H76" s="72"/>
      <c r="I76" s="72"/>
      <c r="J76" s="72"/>
      <c r="K76" s="56">
        <v>0</v>
      </c>
      <c r="L76" s="36">
        <f t="shared" si="1"/>
        <v>0</v>
      </c>
    </row>
    <row r="77" spans="1:12" ht="18" x14ac:dyDescent="0.4">
      <c r="A77" s="75"/>
      <c r="B77" s="37" t="s">
        <v>110</v>
      </c>
      <c r="C77" s="73"/>
      <c r="D77" s="37" t="s">
        <v>97</v>
      </c>
      <c r="E77" s="72"/>
      <c r="F77" s="72"/>
      <c r="G77" s="72"/>
      <c r="H77" s="72"/>
      <c r="I77" s="72"/>
      <c r="J77" s="72"/>
      <c r="K77" s="56">
        <v>0</v>
      </c>
      <c r="L77" s="36">
        <f t="shared" si="1"/>
        <v>0</v>
      </c>
    </row>
    <row r="78" spans="1:12" ht="18" x14ac:dyDescent="0.4">
      <c r="A78" s="75"/>
      <c r="B78" s="37" t="s">
        <v>109</v>
      </c>
      <c r="C78" s="73"/>
      <c r="D78" s="37" t="s">
        <v>97</v>
      </c>
      <c r="E78" s="72"/>
      <c r="F78" s="72"/>
      <c r="G78" s="72"/>
      <c r="H78" s="72"/>
      <c r="I78" s="72"/>
      <c r="J78" s="72"/>
      <c r="K78" s="56">
        <v>0</v>
      </c>
      <c r="L78" s="36">
        <f t="shared" si="1"/>
        <v>0</v>
      </c>
    </row>
    <row r="79" spans="1:12" ht="18" x14ac:dyDescent="0.4">
      <c r="A79" s="75"/>
      <c r="B79" s="37" t="s">
        <v>166</v>
      </c>
      <c r="C79" s="73"/>
      <c r="D79" s="37" t="s">
        <v>97</v>
      </c>
      <c r="E79" s="72"/>
      <c r="F79" s="72"/>
      <c r="G79" s="72"/>
      <c r="H79" s="72"/>
      <c r="I79" s="72"/>
      <c r="J79" s="72"/>
      <c r="K79" s="56">
        <v>0</v>
      </c>
      <c r="L79" s="36">
        <f t="shared" si="1"/>
        <v>0</v>
      </c>
    </row>
    <row r="80" spans="1:12" ht="18" x14ac:dyDescent="0.4">
      <c r="A80" s="75"/>
      <c r="B80" s="37" t="s">
        <v>171</v>
      </c>
      <c r="C80" s="73"/>
      <c r="D80" s="37"/>
      <c r="E80" s="72"/>
      <c r="F80" s="72"/>
      <c r="G80" s="72"/>
      <c r="H80" s="72"/>
      <c r="I80" s="72"/>
      <c r="J80" s="72"/>
      <c r="K80" s="56"/>
      <c r="L80" s="36"/>
    </row>
    <row r="81" spans="1:12" ht="18" x14ac:dyDescent="0.4">
      <c r="A81" s="75"/>
      <c r="B81" s="37"/>
      <c r="C81" s="73"/>
      <c r="D81" s="37"/>
      <c r="E81" s="72"/>
      <c r="F81" s="72"/>
      <c r="G81" s="72"/>
      <c r="H81" s="72"/>
      <c r="I81" s="72"/>
      <c r="J81" s="72"/>
      <c r="K81" s="56"/>
      <c r="L81" s="36"/>
    </row>
    <row r="82" spans="1:12" ht="18" x14ac:dyDescent="0.4">
      <c r="A82" s="75"/>
      <c r="B82" s="74" t="s">
        <v>170</v>
      </c>
      <c r="C82" s="73"/>
      <c r="D82" s="37"/>
      <c r="E82" s="72"/>
      <c r="F82" s="72"/>
      <c r="G82" s="72"/>
      <c r="H82" s="72"/>
      <c r="I82" s="72"/>
      <c r="J82" s="72"/>
      <c r="K82" s="56"/>
      <c r="L82" s="36"/>
    </row>
    <row r="83" spans="1:12" ht="18" x14ac:dyDescent="0.4">
      <c r="A83" s="75"/>
      <c r="B83" s="74" t="s">
        <v>169</v>
      </c>
      <c r="C83" s="73"/>
      <c r="D83" s="37"/>
      <c r="E83" s="72"/>
      <c r="F83" s="72"/>
      <c r="G83" s="72"/>
      <c r="H83" s="72"/>
      <c r="I83" s="72"/>
      <c r="J83" s="72"/>
      <c r="K83" s="56"/>
      <c r="L83" s="36"/>
    </row>
    <row r="84" spans="1:12" ht="18" x14ac:dyDescent="0.4">
      <c r="A84" s="75"/>
      <c r="B84" s="37" t="s">
        <v>111</v>
      </c>
      <c r="C84" s="73"/>
      <c r="D84" s="37" t="s">
        <v>97</v>
      </c>
      <c r="E84" s="72"/>
      <c r="F84" s="72"/>
      <c r="G84" s="72"/>
      <c r="H84" s="72"/>
      <c r="I84" s="72"/>
      <c r="J84" s="72"/>
      <c r="K84" s="56">
        <v>0</v>
      </c>
      <c r="L84" s="36">
        <f>K84*E84</f>
        <v>0</v>
      </c>
    </row>
    <row r="85" spans="1:12" ht="18" x14ac:dyDescent="0.4">
      <c r="A85" s="81" t="s">
        <v>168</v>
      </c>
      <c r="B85" s="77" t="s">
        <v>110</v>
      </c>
      <c r="C85" s="37"/>
      <c r="D85" s="37" t="s">
        <v>97</v>
      </c>
      <c r="E85" s="72"/>
      <c r="F85" s="72"/>
      <c r="G85" s="72"/>
      <c r="H85" s="72"/>
      <c r="I85" s="72"/>
      <c r="J85" s="72"/>
      <c r="K85" s="56">
        <v>0</v>
      </c>
      <c r="L85" s="36">
        <f>K85*E85</f>
        <v>0</v>
      </c>
    </row>
    <row r="86" spans="1:12" ht="18" x14ac:dyDescent="0.4">
      <c r="A86" s="81" t="s">
        <v>167</v>
      </c>
      <c r="B86" s="77" t="s">
        <v>109</v>
      </c>
      <c r="C86" s="37"/>
      <c r="D86" s="37" t="s">
        <v>97</v>
      </c>
      <c r="E86" s="72"/>
      <c r="F86" s="72"/>
      <c r="G86" s="72"/>
      <c r="H86" s="72"/>
      <c r="I86" s="72"/>
      <c r="J86" s="72"/>
      <c r="K86" s="56">
        <v>0</v>
      </c>
      <c r="L86" s="36">
        <f>K86*E86</f>
        <v>0</v>
      </c>
    </row>
    <row r="87" spans="1:12" ht="18" x14ac:dyDescent="0.4">
      <c r="A87" s="81"/>
      <c r="B87" s="77" t="s">
        <v>166</v>
      </c>
      <c r="C87" s="37"/>
      <c r="D87" s="37" t="s">
        <v>97</v>
      </c>
      <c r="E87" s="72"/>
      <c r="F87" s="72"/>
      <c r="G87" s="72"/>
      <c r="H87" s="72"/>
      <c r="I87" s="72"/>
      <c r="J87" s="72"/>
      <c r="K87" s="56">
        <v>0</v>
      </c>
      <c r="L87" s="36">
        <f>K87*E87</f>
        <v>0</v>
      </c>
    </row>
    <row r="88" spans="1:12" ht="18" x14ac:dyDescent="0.4">
      <c r="A88" s="81"/>
      <c r="B88" s="77"/>
      <c r="C88" s="37"/>
      <c r="D88" s="37"/>
      <c r="E88" s="72"/>
      <c r="F88" s="72"/>
      <c r="G88" s="72"/>
      <c r="H88" s="72"/>
      <c r="I88" s="72"/>
      <c r="J88" s="72"/>
      <c r="K88" s="56"/>
      <c r="L88" s="36"/>
    </row>
    <row r="89" spans="1:12" ht="18" x14ac:dyDescent="0.4">
      <c r="A89" s="76"/>
      <c r="B89" s="73" t="s">
        <v>165</v>
      </c>
      <c r="C89" s="37"/>
      <c r="D89" s="37"/>
      <c r="E89" s="72"/>
      <c r="F89" s="72"/>
      <c r="G89" s="72"/>
      <c r="H89" s="72"/>
      <c r="I89" s="72"/>
      <c r="J89" s="72"/>
      <c r="K89" s="56"/>
      <c r="L89" s="36"/>
    </row>
    <row r="90" spans="1:12" x14ac:dyDescent="0.35">
      <c r="A90" s="76"/>
      <c r="B90" s="77" t="s">
        <v>164</v>
      </c>
      <c r="C90" s="37"/>
      <c r="D90" s="37" t="s">
        <v>97</v>
      </c>
      <c r="E90" s="72"/>
      <c r="F90" s="72"/>
      <c r="G90" s="72"/>
      <c r="H90" s="72"/>
      <c r="I90" s="72"/>
      <c r="J90" s="72"/>
      <c r="K90" s="56">
        <v>0</v>
      </c>
      <c r="L90" s="36">
        <f>K90*E90</f>
        <v>0</v>
      </c>
    </row>
    <row r="91" spans="1:12" x14ac:dyDescent="0.35">
      <c r="A91" s="76"/>
      <c r="B91" s="77" t="s">
        <v>163</v>
      </c>
      <c r="C91" s="37"/>
      <c r="D91" s="37" t="s">
        <v>97</v>
      </c>
      <c r="E91" s="72"/>
      <c r="F91" s="72"/>
      <c r="G91" s="72"/>
      <c r="H91" s="72"/>
      <c r="I91" s="72"/>
      <c r="J91" s="72"/>
      <c r="K91" s="56">
        <v>0</v>
      </c>
      <c r="L91" s="36">
        <f>K91*E91</f>
        <v>0</v>
      </c>
    </row>
    <row r="92" spans="1:12" x14ac:dyDescent="0.35">
      <c r="A92" s="80" t="s">
        <v>162</v>
      </c>
      <c r="B92" s="79" t="s">
        <v>161</v>
      </c>
      <c r="C92" s="71"/>
      <c r="D92" s="71" t="s">
        <v>97</v>
      </c>
      <c r="E92" s="78"/>
      <c r="F92" s="78"/>
      <c r="G92" s="78"/>
      <c r="H92" s="78"/>
      <c r="I92" s="78"/>
      <c r="J92" s="78"/>
      <c r="K92" s="56">
        <v>0</v>
      </c>
      <c r="L92" s="36">
        <f>K92*E92</f>
        <v>0</v>
      </c>
    </row>
    <row r="93" spans="1:12" x14ac:dyDescent="0.35">
      <c r="A93" s="76" t="s">
        <v>111</v>
      </c>
      <c r="B93" s="77" t="s">
        <v>160</v>
      </c>
      <c r="C93" s="37"/>
      <c r="D93" s="37" t="s">
        <v>97</v>
      </c>
      <c r="E93" s="72"/>
      <c r="F93" s="72"/>
      <c r="G93" s="72"/>
      <c r="H93" s="72"/>
      <c r="I93" s="72"/>
      <c r="J93" s="72"/>
      <c r="K93" s="56">
        <v>0</v>
      </c>
      <c r="L93" s="36">
        <f>K93*E93</f>
        <v>0</v>
      </c>
    </row>
    <row r="94" spans="1:12" x14ac:dyDescent="0.35">
      <c r="A94" s="76" t="s">
        <v>110</v>
      </c>
      <c r="B94" s="77" t="s">
        <v>159</v>
      </c>
      <c r="C94" s="37"/>
      <c r="D94" s="37" t="s">
        <v>97</v>
      </c>
      <c r="E94" s="72"/>
      <c r="F94" s="72"/>
      <c r="G94" s="72"/>
      <c r="H94" s="72"/>
      <c r="I94" s="72"/>
      <c r="J94" s="72"/>
      <c r="K94" s="56">
        <v>0</v>
      </c>
      <c r="L94" s="36">
        <f>K94*E94</f>
        <v>0</v>
      </c>
    </row>
    <row r="95" spans="1:12" ht="18" x14ac:dyDescent="0.4">
      <c r="A95" s="76" t="s">
        <v>109</v>
      </c>
      <c r="B95" s="73"/>
      <c r="C95" s="37"/>
      <c r="D95" s="37"/>
      <c r="E95" s="72"/>
      <c r="F95" s="72"/>
      <c r="G95" s="72"/>
      <c r="H95" s="72"/>
      <c r="I95" s="72"/>
      <c r="J95" s="72"/>
      <c r="K95" s="56"/>
      <c r="L95" s="36"/>
    </row>
    <row r="96" spans="1:12" ht="18" x14ac:dyDescent="0.4">
      <c r="A96" s="75"/>
      <c r="B96" s="74" t="s">
        <v>158</v>
      </c>
      <c r="C96" s="73"/>
      <c r="D96" s="37"/>
      <c r="E96" s="72"/>
      <c r="F96" s="72"/>
      <c r="G96" s="72"/>
      <c r="H96" s="72"/>
      <c r="I96" s="72"/>
      <c r="J96" s="72"/>
      <c r="K96" s="56"/>
      <c r="L96" s="36"/>
    </row>
    <row r="97" spans="1:12" ht="18" x14ac:dyDescent="0.4">
      <c r="A97" s="75"/>
      <c r="B97" s="74" t="s">
        <v>157</v>
      </c>
      <c r="C97" s="73"/>
      <c r="D97" s="37" t="s">
        <v>104</v>
      </c>
      <c r="E97" s="72"/>
      <c r="F97" s="72"/>
      <c r="G97" s="72"/>
      <c r="H97" s="72"/>
      <c r="I97" s="72"/>
      <c r="J97" s="72"/>
      <c r="K97" s="56">
        <v>0</v>
      </c>
      <c r="L97" s="36">
        <f>K97*E97</f>
        <v>0</v>
      </c>
    </row>
    <row r="98" spans="1:12" ht="18" x14ac:dyDescent="0.4">
      <c r="A98" s="75"/>
      <c r="B98" s="74" t="s">
        <v>156</v>
      </c>
      <c r="C98" s="73"/>
      <c r="D98" s="37" t="s">
        <v>104</v>
      </c>
      <c r="E98" s="72"/>
      <c r="F98" s="72"/>
      <c r="G98" s="72"/>
      <c r="H98" s="72"/>
      <c r="I98" s="72"/>
      <c r="J98" s="72"/>
      <c r="K98" s="56">
        <v>0</v>
      </c>
      <c r="L98" s="36">
        <f>K98*E98</f>
        <v>0</v>
      </c>
    </row>
    <row r="99" spans="1:12" ht="18" x14ac:dyDescent="0.4">
      <c r="A99" s="75"/>
      <c r="B99" s="74"/>
      <c r="C99" s="73"/>
      <c r="D99" s="37"/>
      <c r="E99" s="72"/>
      <c r="F99" s="72"/>
      <c r="G99" s="72"/>
      <c r="H99" s="72"/>
      <c r="I99" s="72"/>
      <c r="J99" s="72"/>
      <c r="K99" s="56"/>
      <c r="L99" s="36"/>
    </row>
    <row r="100" spans="1:12" ht="18" x14ac:dyDescent="0.4">
      <c r="A100" s="75"/>
      <c r="B100" s="74" t="s">
        <v>155</v>
      </c>
      <c r="C100" s="73"/>
      <c r="D100" s="37" t="s">
        <v>106</v>
      </c>
      <c r="E100" s="72"/>
      <c r="F100" s="72"/>
      <c r="G100" s="72"/>
      <c r="H100" s="72"/>
      <c r="I100" s="72"/>
      <c r="J100" s="72"/>
      <c r="K100" s="56">
        <v>0</v>
      </c>
      <c r="L100" s="36">
        <f>K100*E100</f>
        <v>0</v>
      </c>
    </row>
    <row r="101" spans="1:12" ht="18" x14ac:dyDescent="0.4">
      <c r="A101" s="54"/>
      <c r="B101" s="37" t="s">
        <v>152</v>
      </c>
      <c r="C101" s="73"/>
      <c r="D101" s="37" t="s">
        <v>104</v>
      </c>
      <c r="E101" s="72"/>
      <c r="F101" s="72"/>
      <c r="G101" s="72"/>
      <c r="H101" s="72"/>
      <c r="I101" s="72"/>
      <c r="J101" s="72"/>
      <c r="K101" s="56">
        <v>0</v>
      </c>
      <c r="L101" s="36">
        <f>K101*E101</f>
        <v>0</v>
      </c>
    </row>
    <row r="102" spans="1:12" ht="18" x14ac:dyDescent="0.4">
      <c r="A102" s="54"/>
      <c r="B102" s="37" t="s">
        <v>151</v>
      </c>
      <c r="C102" s="73"/>
      <c r="D102" s="37" t="s">
        <v>97</v>
      </c>
      <c r="E102" s="72"/>
      <c r="F102" s="72"/>
      <c r="G102" s="72"/>
      <c r="H102" s="72"/>
      <c r="I102" s="72"/>
      <c r="J102" s="72"/>
      <c r="K102" s="56">
        <v>0</v>
      </c>
      <c r="L102" s="36">
        <f>K102*E102</f>
        <v>0</v>
      </c>
    </row>
    <row r="103" spans="1:12" ht="18" x14ac:dyDescent="0.4">
      <c r="A103" s="54"/>
      <c r="B103" s="37" t="s">
        <v>150</v>
      </c>
      <c r="C103" s="73"/>
      <c r="D103" s="37" t="s">
        <v>97</v>
      </c>
      <c r="E103" s="72"/>
      <c r="F103" s="72"/>
      <c r="G103" s="72"/>
      <c r="H103" s="72"/>
      <c r="I103" s="72"/>
      <c r="J103" s="72"/>
      <c r="K103" s="56">
        <v>0</v>
      </c>
      <c r="L103" s="36">
        <f>K103*E103</f>
        <v>0</v>
      </c>
    </row>
    <row r="104" spans="1:12" ht="18" x14ac:dyDescent="0.4">
      <c r="A104" s="54"/>
      <c r="B104" s="37"/>
      <c r="C104" s="73"/>
      <c r="D104" s="37"/>
      <c r="E104" s="72"/>
      <c r="F104" s="72"/>
      <c r="G104" s="72"/>
      <c r="H104" s="72"/>
      <c r="I104" s="72"/>
      <c r="J104" s="72"/>
      <c r="K104" s="56"/>
      <c r="L104" s="36"/>
    </row>
    <row r="105" spans="1:12" ht="18" x14ac:dyDescent="0.4">
      <c r="A105" s="54"/>
      <c r="B105" s="74" t="s">
        <v>101</v>
      </c>
      <c r="C105" s="73"/>
      <c r="D105" s="37"/>
      <c r="E105" s="72"/>
      <c r="F105" s="72"/>
      <c r="G105" s="72"/>
      <c r="H105" s="72"/>
      <c r="I105" s="72"/>
      <c r="J105" s="72"/>
      <c r="K105" s="56"/>
      <c r="L105" s="36"/>
    </row>
    <row r="106" spans="1:12" ht="18" x14ac:dyDescent="0.4">
      <c r="A106" s="54"/>
      <c r="B106" s="37" t="s">
        <v>148</v>
      </c>
      <c r="C106" s="73"/>
      <c r="D106" s="37" t="s">
        <v>97</v>
      </c>
      <c r="E106" s="72"/>
      <c r="F106" s="72"/>
      <c r="G106" s="72"/>
      <c r="H106" s="72"/>
      <c r="I106" s="72"/>
      <c r="J106" s="72"/>
      <c r="K106" s="56">
        <v>0</v>
      </c>
      <c r="L106" s="36">
        <f>K106*E106</f>
        <v>0</v>
      </c>
    </row>
    <row r="107" spans="1:12" ht="18" x14ac:dyDescent="0.4">
      <c r="A107" s="54"/>
      <c r="B107" s="37" t="s">
        <v>99</v>
      </c>
      <c r="C107" s="73"/>
      <c r="D107" s="37" t="s">
        <v>97</v>
      </c>
      <c r="E107" s="72"/>
      <c r="F107" s="72"/>
      <c r="G107" s="72"/>
      <c r="H107" s="72"/>
      <c r="I107" s="72"/>
      <c r="J107" s="72"/>
      <c r="K107" s="56">
        <v>0</v>
      </c>
      <c r="L107" s="36">
        <f>K107*E107</f>
        <v>0</v>
      </c>
    </row>
    <row r="108" spans="1:12" ht="18" x14ac:dyDescent="0.4">
      <c r="A108" s="54"/>
      <c r="B108" s="37" t="s">
        <v>154</v>
      </c>
      <c r="C108" s="73"/>
      <c r="D108" s="37" t="s">
        <v>97</v>
      </c>
      <c r="E108" s="72"/>
      <c r="F108" s="72"/>
      <c r="G108" s="72"/>
      <c r="H108" s="72"/>
      <c r="I108" s="72"/>
      <c r="J108" s="72"/>
      <c r="K108" s="56">
        <v>0</v>
      </c>
      <c r="L108" s="36">
        <f>K108*E108</f>
        <v>0</v>
      </c>
    </row>
    <row r="109" spans="1:12" ht="18" x14ac:dyDescent="0.4">
      <c r="A109" s="54"/>
      <c r="B109" s="37" t="s">
        <v>98</v>
      </c>
      <c r="C109" s="73"/>
      <c r="D109" s="37" t="s">
        <v>97</v>
      </c>
      <c r="E109" s="72"/>
      <c r="F109" s="72"/>
      <c r="G109" s="72"/>
      <c r="H109" s="72"/>
      <c r="I109" s="72"/>
      <c r="J109" s="72"/>
      <c r="K109" s="56">
        <v>0</v>
      </c>
      <c r="L109" s="36">
        <f>K109*E109</f>
        <v>0</v>
      </c>
    </row>
    <row r="110" spans="1:12" ht="18" x14ac:dyDescent="0.4">
      <c r="A110" s="54"/>
      <c r="B110" s="37"/>
      <c r="C110" s="73"/>
      <c r="D110" s="37"/>
      <c r="E110" s="72"/>
      <c r="F110" s="72"/>
      <c r="G110" s="72"/>
      <c r="H110" s="72"/>
      <c r="I110" s="72"/>
      <c r="J110" s="72"/>
      <c r="K110" s="56"/>
      <c r="L110" s="36"/>
    </row>
    <row r="111" spans="1:12" ht="18" x14ac:dyDescent="0.4">
      <c r="A111" s="54"/>
      <c r="B111" s="74" t="s">
        <v>153</v>
      </c>
      <c r="C111" s="73"/>
      <c r="D111" s="37" t="s">
        <v>106</v>
      </c>
      <c r="E111" s="72"/>
      <c r="F111" s="72"/>
      <c r="G111" s="72"/>
      <c r="H111" s="72"/>
      <c r="I111" s="72"/>
      <c r="J111" s="72"/>
      <c r="K111" s="56">
        <v>0</v>
      </c>
      <c r="L111" s="36">
        <f>K111*E111</f>
        <v>0</v>
      </c>
    </row>
    <row r="112" spans="1:12" ht="18" x14ac:dyDescent="0.4">
      <c r="A112" s="54"/>
      <c r="B112" s="37" t="s">
        <v>152</v>
      </c>
      <c r="C112" s="73"/>
      <c r="D112" s="37" t="s">
        <v>104</v>
      </c>
      <c r="E112" s="72"/>
      <c r="F112" s="72"/>
      <c r="G112" s="72"/>
      <c r="H112" s="72"/>
      <c r="I112" s="72"/>
      <c r="J112" s="72"/>
      <c r="K112" s="56">
        <v>0</v>
      </c>
      <c r="L112" s="36">
        <f>K112*E112</f>
        <v>0</v>
      </c>
    </row>
    <row r="113" spans="1:12" ht="18" x14ac:dyDescent="0.4">
      <c r="A113" s="54"/>
      <c r="B113" s="37" t="s">
        <v>151</v>
      </c>
      <c r="C113" s="73"/>
      <c r="D113" s="37" t="s">
        <v>97</v>
      </c>
      <c r="E113" s="72"/>
      <c r="F113" s="72"/>
      <c r="G113" s="72"/>
      <c r="H113" s="72"/>
      <c r="I113" s="72"/>
      <c r="J113" s="72"/>
      <c r="K113" s="56">
        <v>0</v>
      </c>
      <c r="L113" s="36">
        <f>K113*E113</f>
        <v>0</v>
      </c>
    </row>
    <row r="114" spans="1:12" ht="18" x14ac:dyDescent="0.4">
      <c r="A114" s="54"/>
      <c r="B114" s="37" t="s">
        <v>150</v>
      </c>
      <c r="C114" s="73"/>
      <c r="D114" s="37" t="s">
        <v>97</v>
      </c>
      <c r="E114" s="72"/>
      <c r="F114" s="72"/>
      <c r="G114" s="72"/>
      <c r="H114" s="72"/>
      <c r="I114" s="72"/>
      <c r="J114" s="72"/>
      <c r="K114" s="56">
        <v>0</v>
      </c>
      <c r="L114" s="36">
        <f>K114*E114</f>
        <v>0</v>
      </c>
    </row>
    <row r="115" spans="1:12" ht="18" x14ac:dyDescent="0.4">
      <c r="A115" s="54"/>
      <c r="B115" s="74"/>
      <c r="C115" s="73"/>
      <c r="D115" s="37"/>
      <c r="E115" s="72"/>
      <c r="F115" s="72"/>
      <c r="G115" s="72"/>
      <c r="H115" s="72"/>
      <c r="I115" s="72"/>
      <c r="J115" s="72"/>
      <c r="K115" s="56"/>
      <c r="L115" s="36"/>
    </row>
    <row r="116" spans="1:12" ht="18" x14ac:dyDescent="0.4">
      <c r="A116" s="54"/>
      <c r="B116" s="74" t="s">
        <v>149</v>
      </c>
      <c r="C116" s="73"/>
      <c r="D116" s="37"/>
      <c r="E116" s="72"/>
      <c r="F116" s="72"/>
      <c r="G116" s="72"/>
      <c r="H116" s="72"/>
      <c r="I116" s="72"/>
      <c r="J116" s="72"/>
      <c r="K116" s="56"/>
      <c r="L116" s="36"/>
    </row>
    <row r="117" spans="1:12" ht="18" x14ac:dyDescent="0.4">
      <c r="A117" s="54"/>
      <c r="B117" s="37" t="s">
        <v>148</v>
      </c>
      <c r="C117" s="73"/>
      <c r="D117" s="37" t="s">
        <v>97</v>
      </c>
      <c r="E117" s="72"/>
      <c r="F117" s="72"/>
      <c r="G117" s="72"/>
      <c r="H117" s="72"/>
      <c r="I117" s="72"/>
      <c r="J117" s="72"/>
      <c r="K117" s="56">
        <v>0</v>
      </c>
      <c r="L117" s="36">
        <f>K117*E117</f>
        <v>0</v>
      </c>
    </row>
    <row r="118" spans="1:12" ht="18" x14ac:dyDescent="0.4">
      <c r="A118" s="54"/>
      <c r="B118" s="37" t="s">
        <v>99</v>
      </c>
      <c r="C118" s="73"/>
      <c r="D118" s="37" t="s">
        <v>97</v>
      </c>
      <c r="E118" s="72"/>
      <c r="F118" s="72"/>
      <c r="G118" s="72"/>
      <c r="H118" s="72"/>
      <c r="I118" s="72"/>
      <c r="J118" s="72"/>
      <c r="K118" s="56">
        <v>0</v>
      </c>
      <c r="L118" s="36">
        <f>K118*E118</f>
        <v>0</v>
      </c>
    </row>
    <row r="119" spans="1:12" ht="18" x14ac:dyDescent="0.4">
      <c r="A119" s="54"/>
      <c r="B119" s="37" t="s">
        <v>98</v>
      </c>
      <c r="C119" s="73"/>
      <c r="D119" s="37" t="s">
        <v>97</v>
      </c>
      <c r="E119" s="72"/>
      <c r="F119" s="72"/>
      <c r="G119" s="72"/>
      <c r="H119" s="72"/>
      <c r="I119" s="72"/>
      <c r="J119" s="72"/>
      <c r="K119" s="56">
        <v>0</v>
      </c>
      <c r="L119" s="36">
        <f>K119*E119</f>
        <v>0</v>
      </c>
    </row>
    <row r="120" spans="1:12" ht="18" x14ac:dyDescent="0.4">
      <c r="A120" s="54"/>
      <c r="B120" s="37" t="s">
        <v>147</v>
      </c>
      <c r="C120" s="73"/>
      <c r="D120" s="37" t="s">
        <v>97</v>
      </c>
      <c r="E120" s="72"/>
      <c r="F120" s="72"/>
      <c r="G120" s="72"/>
      <c r="H120" s="72"/>
      <c r="I120" s="72"/>
      <c r="J120" s="72"/>
      <c r="K120" s="56">
        <v>0</v>
      </c>
      <c r="L120" s="36">
        <f>K120*E120</f>
        <v>0</v>
      </c>
    </row>
    <row r="121" spans="1:12" ht="18" x14ac:dyDescent="0.4">
      <c r="A121" s="54"/>
      <c r="B121" s="37" t="s">
        <v>146</v>
      </c>
      <c r="C121" s="73"/>
      <c r="D121" s="37"/>
      <c r="E121" s="72"/>
      <c r="F121" s="72"/>
      <c r="G121" s="72"/>
      <c r="H121" s="72"/>
      <c r="I121" s="72"/>
      <c r="J121" s="72"/>
      <c r="K121" s="56"/>
      <c r="L121" s="36"/>
    </row>
    <row r="122" spans="1:12" ht="18" x14ac:dyDescent="0.4">
      <c r="A122" s="54"/>
      <c r="B122" s="37"/>
      <c r="C122" s="73"/>
      <c r="D122" s="37"/>
      <c r="E122" s="72"/>
      <c r="F122" s="72"/>
      <c r="G122" s="72"/>
      <c r="H122" s="72"/>
      <c r="I122" s="72"/>
      <c r="J122" s="72"/>
      <c r="K122" s="56"/>
      <c r="L122" s="36"/>
    </row>
    <row r="123" spans="1:12" ht="18" x14ac:dyDescent="0.4">
      <c r="A123" s="54"/>
      <c r="B123" s="74" t="s">
        <v>145</v>
      </c>
      <c r="C123" s="73"/>
      <c r="D123" s="37" t="s">
        <v>104</v>
      </c>
      <c r="E123" s="72"/>
      <c r="F123" s="72"/>
      <c r="G123" s="72"/>
      <c r="H123" s="72"/>
      <c r="I123" s="72"/>
      <c r="J123" s="72"/>
      <c r="K123" s="56">
        <v>0</v>
      </c>
      <c r="L123" s="36">
        <f>K123*E123</f>
        <v>0</v>
      </c>
    </row>
    <row r="124" spans="1:12" ht="18" x14ac:dyDescent="0.4">
      <c r="A124" s="54"/>
      <c r="B124" s="37" t="s">
        <v>144</v>
      </c>
      <c r="C124" s="73"/>
      <c r="D124" s="37"/>
      <c r="E124" s="72"/>
      <c r="F124" s="72"/>
      <c r="G124" s="72"/>
      <c r="H124" s="72"/>
      <c r="I124" s="72"/>
      <c r="J124" s="72"/>
      <c r="K124" s="56"/>
      <c r="L124" s="36"/>
    </row>
    <row r="125" spans="1:12" ht="18" x14ac:dyDescent="0.4">
      <c r="A125" s="54"/>
      <c r="B125" s="37" t="s">
        <v>143</v>
      </c>
      <c r="C125" s="73"/>
      <c r="D125" s="37"/>
      <c r="E125" s="72"/>
      <c r="F125" s="72"/>
      <c r="G125" s="72"/>
      <c r="H125" s="72"/>
      <c r="I125" s="72"/>
      <c r="J125" s="72"/>
      <c r="K125" s="56"/>
      <c r="L125" s="36"/>
    </row>
    <row r="126" spans="1:12" ht="18" x14ac:dyDescent="0.4">
      <c r="A126" s="54"/>
      <c r="B126" s="37" t="s">
        <v>142</v>
      </c>
      <c r="C126" s="73"/>
      <c r="D126" s="37"/>
      <c r="E126" s="72"/>
      <c r="F126" s="72"/>
      <c r="G126" s="72"/>
      <c r="H126" s="72"/>
      <c r="I126" s="72"/>
      <c r="J126" s="72"/>
      <c r="K126" s="56"/>
      <c r="L126" s="36"/>
    </row>
    <row r="127" spans="1:12" ht="18" x14ac:dyDescent="0.4">
      <c r="A127" s="54"/>
      <c r="B127" s="37" t="s">
        <v>141</v>
      </c>
      <c r="C127" s="73"/>
      <c r="D127" s="37"/>
      <c r="E127" s="72"/>
      <c r="F127" s="72"/>
      <c r="G127" s="72"/>
      <c r="H127" s="72"/>
      <c r="I127" s="72"/>
      <c r="J127" s="72"/>
      <c r="K127" s="56"/>
      <c r="L127" s="36"/>
    </row>
    <row r="128" spans="1:12" ht="18" x14ac:dyDescent="0.4">
      <c r="A128" s="54"/>
      <c r="B128" s="37"/>
      <c r="C128" s="73"/>
      <c r="D128" s="37"/>
      <c r="E128" s="72"/>
      <c r="F128" s="72"/>
      <c r="G128" s="72"/>
      <c r="H128" s="72"/>
      <c r="I128" s="72"/>
      <c r="J128" s="72"/>
      <c r="K128" s="56"/>
      <c r="L128" s="36"/>
    </row>
    <row r="129" spans="1:12" ht="18" x14ac:dyDescent="0.4">
      <c r="A129" s="54"/>
      <c r="B129" s="74" t="s">
        <v>140</v>
      </c>
      <c r="C129" s="73"/>
      <c r="D129" s="37"/>
      <c r="E129" s="72"/>
      <c r="F129" s="72"/>
      <c r="G129" s="72"/>
      <c r="H129" s="72"/>
      <c r="I129" s="72"/>
      <c r="J129" s="72"/>
      <c r="K129" s="56"/>
      <c r="L129" s="36"/>
    </row>
    <row r="130" spans="1:12" ht="18" x14ac:dyDescent="0.4">
      <c r="A130" s="54"/>
      <c r="B130" s="37" t="s">
        <v>139</v>
      </c>
      <c r="C130" s="73"/>
      <c r="D130" s="37" t="s">
        <v>106</v>
      </c>
      <c r="E130" s="72"/>
      <c r="F130" s="72"/>
      <c r="G130" s="72"/>
      <c r="H130" s="72"/>
      <c r="I130" s="72"/>
      <c r="J130" s="72"/>
      <c r="K130" s="56">
        <v>0</v>
      </c>
      <c r="L130" s="36">
        <f>K130*E130</f>
        <v>0</v>
      </c>
    </row>
    <row r="131" spans="1:12" ht="18" x14ac:dyDescent="0.4">
      <c r="A131" s="54"/>
      <c r="B131" s="37" t="s">
        <v>138</v>
      </c>
      <c r="C131" s="73"/>
      <c r="D131" s="37" t="s">
        <v>106</v>
      </c>
      <c r="E131" s="72"/>
      <c r="F131" s="72"/>
      <c r="G131" s="72"/>
      <c r="H131" s="72"/>
      <c r="I131" s="72"/>
      <c r="J131" s="72"/>
      <c r="K131" s="56">
        <v>0</v>
      </c>
      <c r="L131" s="36">
        <f>K131*E131</f>
        <v>0</v>
      </c>
    </row>
    <row r="132" spans="1:12" ht="18" x14ac:dyDescent="0.4">
      <c r="A132" s="54"/>
      <c r="B132" s="37" t="s">
        <v>137</v>
      </c>
      <c r="C132" s="73"/>
      <c r="D132" s="37"/>
      <c r="E132" s="72"/>
      <c r="F132" s="72"/>
      <c r="G132" s="72"/>
      <c r="H132" s="72"/>
      <c r="I132" s="72"/>
      <c r="J132" s="72"/>
      <c r="K132" s="56"/>
      <c r="L132" s="36"/>
    </row>
    <row r="133" spans="1:12" ht="18" x14ac:dyDescent="0.4">
      <c r="A133" s="54"/>
      <c r="B133" s="37"/>
      <c r="C133" s="73"/>
      <c r="D133" s="37"/>
      <c r="E133" s="72"/>
      <c r="F133" s="72"/>
      <c r="G133" s="72"/>
      <c r="H133" s="72"/>
      <c r="I133" s="72"/>
      <c r="J133" s="72"/>
      <c r="K133" s="56"/>
      <c r="L133" s="36"/>
    </row>
    <row r="134" spans="1:12" ht="18" x14ac:dyDescent="0.4">
      <c r="A134" s="54"/>
      <c r="B134" s="74" t="s">
        <v>136</v>
      </c>
      <c r="C134" s="73"/>
      <c r="D134" s="37"/>
      <c r="E134" s="72"/>
      <c r="F134" s="72"/>
      <c r="G134" s="72"/>
      <c r="H134" s="72"/>
      <c r="I134" s="72"/>
      <c r="J134" s="72"/>
      <c r="K134" s="56"/>
      <c r="L134" s="36"/>
    </row>
    <row r="135" spans="1:12" ht="18" x14ac:dyDescent="0.4">
      <c r="A135" s="54"/>
      <c r="B135" s="37" t="s">
        <v>135</v>
      </c>
      <c r="C135" s="73"/>
      <c r="D135" s="37" t="s">
        <v>106</v>
      </c>
      <c r="E135" s="72"/>
      <c r="F135" s="72"/>
      <c r="G135" s="72"/>
      <c r="H135" s="72"/>
      <c r="I135" s="72"/>
      <c r="J135" s="72"/>
      <c r="K135" s="56">
        <v>0</v>
      </c>
      <c r="L135" s="36">
        <f>K135*E135</f>
        <v>0</v>
      </c>
    </row>
    <row r="136" spans="1:12" ht="18" x14ac:dyDescent="0.4">
      <c r="A136" s="54"/>
      <c r="B136" s="37" t="s">
        <v>134</v>
      </c>
      <c r="C136" s="73"/>
      <c r="D136" s="37" t="s">
        <v>106</v>
      </c>
      <c r="E136" s="72"/>
      <c r="F136" s="72"/>
      <c r="G136" s="72"/>
      <c r="H136" s="72"/>
      <c r="I136" s="72"/>
      <c r="J136" s="72"/>
      <c r="K136" s="56">
        <v>0</v>
      </c>
      <c r="L136" s="36">
        <f>K136*E136</f>
        <v>0</v>
      </c>
    </row>
    <row r="137" spans="1:12" ht="18" x14ac:dyDescent="0.4">
      <c r="A137" s="54"/>
      <c r="B137" s="37" t="s">
        <v>133</v>
      </c>
      <c r="C137" s="73"/>
      <c r="D137" s="37"/>
      <c r="E137" s="72"/>
      <c r="F137" s="72"/>
      <c r="G137" s="72"/>
      <c r="H137" s="72"/>
      <c r="I137" s="72"/>
      <c r="J137" s="72"/>
      <c r="K137" s="56"/>
      <c r="L137" s="36"/>
    </row>
    <row r="138" spans="1:12" ht="18" x14ac:dyDescent="0.4">
      <c r="A138" s="54"/>
      <c r="B138" s="37"/>
      <c r="C138" s="73"/>
      <c r="D138" s="37"/>
      <c r="E138" s="72"/>
      <c r="F138" s="72"/>
      <c r="G138" s="72"/>
      <c r="H138" s="72"/>
      <c r="I138" s="72"/>
      <c r="J138" s="72"/>
      <c r="K138" s="56"/>
      <c r="L138" s="36"/>
    </row>
    <row r="139" spans="1:12" ht="18" x14ac:dyDescent="0.4">
      <c r="A139" s="54"/>
      <c r="B139" s="74" t="s">
        <v>132</v>
      </c>
      <c r="C139" s="73"/>
      <c r="D139" s="37"/>
      <c r="E139" s="72"/>
      <c r="F139" s="72"/>
      <c r="G139" s="72"/>
      <c r="H139" s="72"/>
      <c r="I139" s="72"/>
      <c r="J139" s="72"/>
      <c r="K139" s="56"/>
      <c r="L139" s="36"/>
    </row>
    <row r="140" spans="1:12" ht="18" x14ac:dyDescent="0.4">
      <c r="A140" s="54"/>
      <c r="B140" s="37" t="s">
        <v>131</v>
      </c>
      <c r="C140" s="73"/>
      <c r="D140" s="37" t="s">
        <v>97</v>
      </c>
      <c r="E140" s="72"/>
      <c r="F140" s="72"/>
      <c r="G140" s="72"/>
      <c r="H140" s="72"/>
      <c r="I140" s="72"/>
      <c r="J140" s="72"/>
      <c r="K140" s="56">
        <v>0</v>
      </c>
      <c r="L140" s="36">
        <f>K140*E140</f>
        <v>0</v>
      </c>
    </row>
    <row r="141" spans="1:12" ht="18" x14ac:dyDescent="0.4">
      <c r="A141" s="54"/>
      <c r="B141" s="37" t="s">
        <v>130</v>
      </c>
      <c r="C141" s="73"/>
      <c r="D141" s="37" t="s">
        <v>97</v>
      </c>
      <c r="E141" s="72"/>
      <c r="F141" s="72"/>
      <c r="G141" s="72"/>
      <c r="H141" s="72"/>
      <c r="I141" s="72"/>
      <c r="J141" s="72"/>
      <c r="K141" s="56">
        <v>0</v>
      </c>
      <c r="L141" s="36">
        <f>K141*E141</f>
        <v>0</v>
      </c>
    </row>
    <row r="142" spans="1:12" ht="18" x14ac:dyDescent="0.4">
      <c r="A142" s="54"/>
      <c r="B142" s="37" t="s">
        <v>129</v>
      </c>
      <c r="C142" s="73"/>
      <c r="D142" s="37" t="s">
        <v>97</v>
      </c>
      <c r="E142" s="72"/>
      <c r="F142" s="72"/>
      <c r="G142" s="72"/>
      <c r="H142" s="72"/>
      <c r="I142" s="72"/>
      <c r="J142" s="72"/>
      <c r="K142" s="56">
        <v>0</v>
      </c>
      <c r="L142" s="36">
        <f>K142*E142</f>
        <v>0</v>
      </c>
    </row>
    <row r="143" spans="1:12" ht="18" x14ac:dyDescent="0.4">
      <c r="A143" s="54"/>
      <c r="B143" s="37" t="s">
        <v>128</v>
      </c>
      <c r="C143" s="73"/>
      <c r="D143" s="37"/>
      <c r="E143" s="72"/>
      <c r="F143" s="72"/>
      <c r="G143" s="72"/>
      <c r="H143" s="72"/>
      <c r="I143" s="72"/>
      <c r="J143" s="72"/>
      <c r="K143" s="56"/>
      <c r="L143" s="36"/>
    </row>
    <row r="144" spans="1:12" ht="18" x14ac:dyDescent="0.4">
      <c r="A144" s="54"/>
      <c r="B144" s="37"/>
      <c r="C144" s="73"/>
      <c r="D144" s="37"/>
      <c r="E144" s="72"/>
      <c r="F144" s="72"/>
      <c r="G144" s="72"/>
      <c r="H144" s="72"/>
      <c r="I144" s="72"/>
      <c r="J144" s="72"/>
      <c r="K144" s="56"/>
      <c r="L144" s="36"/>
    </row>
    <row r="145" spans="1:12" ht="18" x14ac:dyDescent="0.4">
      <c r="A145" s="54"/>
      <c r="B145" s="37" t="s">
        <v>127</v>
      </c>
      <c r="C145" s="73"/>
      <c r="D145" s="37"/>
      <c r="E145" s="72"/>
      <c r="F145" s="72"/>
      <c r="G145" s="72"/>
      <c r="H145" s="72"/>
      <c r="I145" s="72"/>
      <c r="J145" s="72"/>
      <c r="K145" s="56"/>
      <c r="L145" s="36"/>
    </row>
    <row r="146" spans="1:12" ht="18" x14ac:dyDescent="0.4">
      <c r="A146" s="54"/>
      <c r="B146" s="37"/>
      <c r="C146" s="73"/>
      <c r="D146" s="37"/>
      <c r="E146" s="72"/>
      <c r="F146" s="72"/>
      <c r="G146" s="72"/>
      <c r="H146" s="72"/>
      <c r="I146" s="72"/>
      <c r="J146" s="72"/>
      <c r="K146" s="56"/>
      <c r="L146" s="36"/>
    </row>
    <row r="147" spans="1:12" s="55" customFormat="1" ht="18" x14ac:dyDescent="0.4">
      <c r="A147" s="60"/>
      <c r="B147" s="111" t="s">
        <v>126</v>
      </c>
      <c r="C147" s="112"/>
      <c r="D147" s="113"/>
      <c r="E147" s="114"/>
      <c r="F147" s="114"/>
      <c r="G147" s="114"/>
      <c r="H147" s="114"/>
      <c r="I147" s="114"/>
      <c r="J147" s="114"/>
      <c r="K147" s="56"/>
      <c r="L147" s="36"/>
    </row>
    <row r="148" spans="1:12" s="55" customFormat="1" x14ac:dyDescent="0.35">
      <c r="A148" s="60"/>
      <c r="B148" s="115" t="s">
        <v>125</v>
      </c>
      <c r="C148" s="116"/>
      <c r="D148" s="113"/>
      <c r="E148" s="114"/>
      <c r="F148" s="114"/>
      <c r="G148" s="114"/>
      <c r="H148" s="114"/>
      <c r="I148" s="114"/>
      <c r="J148" s="114"/>
      <c r="K148" s="56"/>
      <c r="L148" s="36"/>
    </row>
    <row r="149" spans="1:12" s="55" customFormat="1" x14ac:dyDescent="0.35">
      <c r="A149" s="60"/>
      <c r="B149" s="115" t="s">
        <v>124</v>
      </c>
      <c r="C149" s="116"/>
      <c r="D149" s="113"/>
      <c r="E149" s="114"/>
      <c r="F149" s="114"/>
      <c r="G149" s="114"/>
      <c r="H149" s="114"/>
      <c r="I149" s="114"/>
      <c r="J149" s="114"/>
      <c r="K149" s="56"/>
      <c r="L149" s="36"/>
    </row>
    <row r="150" spans="1:12" s="55" customFormat="1" x14ac:dyDescent="0.35">
      <c r="A150" s="60"/>
      <c r="B150" s="71"/>
      <c r="C150" s="69"/>
      <c r="D150" s="64"/>
      <c r="E150" s="63"/>
      <c r="F150" s="63"/>
      <c r="G150" s="63"/>
      <c r="H150" s="63"/>
      <c r="I150" s="63"/>
      <c r="J150" s="63"/>
      <c r="K150" s="56"/>
      <c r="L150" s="36"/>
    </row>
    <row r="151" spans="1:12" s="55" customFormat="1" ht="18" x14ac:dyDescent="0.4">
      <c r="A151" s="60"/>
      <c r="B151" s="70" t="s">
        <v>123</v>
      </c>
      <c r="C151" s="69"/>
      <c r="D151" s="64"/>
      <c r="E151" s="63"/>
      <c r="F151" s="63"/>
      <c r="G151" s="63"/>
      <c r="H151" s="63"/>
      <c r="I151" s="63"/>
      <c r="J151" s="63"/>
      <c r="K151" s="56"/>
      <c r="L151" s="36"/>
    </row>
    <row r="152" spans="1:12" s="55" customFormat="1" x14ac:dyDescent="0.35">
      <c r="A152" s="60"/>
      <c r="B152" s="64" t="s">
        <v>122</v>
      </c>
      <c r="C152" s="69"/>
      <c r="D152" s="64" t="s">
        <v>116</v>
      </c>
      <c r="E152" s="63"/>
      <c r="F152" s="63"/>
      <c r="G152" s="63"/>
      <c r="H152" s="63"/>
      <c r="I152" s="63"/>
      <c r="J152" s="63"/>
      <c r="K152" s="56"/>
      <c r="L152" s="36"/>
    </row>
    <row r="153" spans="1:12" s="55" customFormat="1" x14ac:dyDescent="0.35">
      <c r="A153" s="60"/>
      <c r="B153" s="58" t="s">
        <v>121</v>
      </c>
      <c r="C153" s="59"/>
      <c r="D153" s="58" t="s">
        <v>116</v>
      </c>
      <c r="E153" s="57"/>
      <c r="F153" s="57"/>
      <c r="G153" s="57"/>
      <c r="H153" s="57"/>
      <c r="I153" s="57"/>
      <c r="J153" s="57"/>
      <c r="K153" s="56">
        <v>0</v>
      </c>
      <c r="L153" s="36">
        <f>K153*E153</f>
        <v>0</v>
      </c>
    </row>
    <row r="154" spans="1:12" s="55" customFormat="1" x14ac:dyDescent="0.35">
      <c r="A154" s="60"/>
      <c r="B154" s="58" t="s">
        <v>120</v>
      </c>
      <c r="C154" s="59"/>
      <c r="D154" s="58" t="s">
        <v>119</v>
      </c>
      <c r="E154" s="57"/>
      <c r="F154" s="57"/>
      <c r="G154" s="57"/>
      <c r="H154" s="57"/>
      <c r="I154" s="57"/>
      <c r="J154" s="57"/>
      <c r="K154" s="56">
        <v>0</v>
      </c>
      <c r="L154" s="36">
        <f>K154*E154</f>
        <v>0</v>
      </c>
    </row>
    <row r="155" spans="1:12" s="55" customFormat="1" x14ac:dyDescent="0.35">
      <c r="A155" s="60"/>
      <c r="B155" s="58"/>
      <c r="C155" s="59"/>
      <c r="D155" s="58"/>
      <c r="E155" s="57"/>
      <c r="F155" s="57"/>
      <c r="G155" s="68"/>
      <c r="H155" s="68"/>
      <c r="I155" s="68"/>
      <c r="J155" s="57"/>
      <c r="K155" s="56"/>
      <c r="L155" s="36"/>
    </row>
    <row r="156" spans="1:12" s="55" customFormat="1" x14ac:dyDescent="0.35">
      <c r="A156" s="60"/>
      <c r="B156" s="58" t="s">
        <v>118</v>
      </c>
      <c r="C156" s="59"/>
      <c r="D156" s="58" t="s">
        <v>116</v>
      </c>
      <c r="E156" s="57"/>
      <c r="F156" s="57"/>
      <c r="G156" s="68"/>
      <c r="H156" s="68"/>
      <c r="I156" s="68"/>
      <c r="J156" s="57"/>
      <c r="K156" s="56">
        <v>0</v>
      </c>
      <c r="L156" s="36">
        <f>K156*E156</f>
        <v>0</v>
      </c>
    </row>
    <row r="157" spans="1:12" s="55" customFormat="1" x14ac:dyDescent="0.35">
      <c r="A157" s="60"/>
      <c r="B157" s="58" t="s">
        <v>117</v>
      </c>
      <c r="C157" s="59"/>
      <c r="D157" s="58" t="s">
        <v>116</v>
      </c>
      <c r="E157" s="57"/>
      <c r="F157" s="57"/>
      <c r="G157" s="68"/>
      <c r="H157" s="68"/>
      <c r="I157" s="68"/>
      <c r="J157" s="57"/>
      <c r="K157" s="56">
        <v>0</v>
      </c>
      <c r="L157" s="36">
        <f>K157*E157</f>
        <v>0</v>
      </c>
    </row>
    <row r="158" spans="1:12" s="55" customFormat="1" x14ac:dyDescent="0.35">
      <c r="A158" s="60"/>
      <c r="B158" s="58"/>
      <c r="C158" s="59"/>
      <c r="D158" s="58"/>
      <c r="E158" s="57"/>
      <c r="F158" s="57"/>
      <c r="G158" s="68"/>
      <c r="H158" s="68"/>
      <c r="I158" s="68"/>
      <c r="J158" s="57"/>
      <c r="K158" s="56"/>
      <c r="L158" s="36"/>
    </row>
    <row r="159" spans="1:12" s="55" customFormat="1" x14ac:dyDescent="0.35">
      <c r="A159" s="60"/>
      <c r="B159" s="61" t="s">
        <v>115</v>
      </c>
      <c r="C159" s="59"/>
      <c r="D159" s="58"/>
      <c r="E159" s="57"/>
      <c r="F159" s="57"/>
      <c r="G159" s="57"/>
      <c r="H159" s="57"/>
      <c r="I159" s="57"/>
      <c r="J159" s="57"/>
      <c r="K159" s="56"/>
      <c r="L159" s="36"/>
    </row>
    <row r="160" spans="1:12" s="55" customFormat="1" x14ac:dyDescent="0.35">
      <c r="A160" s="62"/>
      <c r="B160" s="67" t="s">
        <v>114</v>
      </c>
      <c r="C160" s="66"/>
      <c r="D160" s="58"/>
      <c r="E160" s="57"/>
      <c r="F160" s="57"/>
      <c r="G160" s="57"/>
      <c r="H160" s="57"/>
      <c r="I160" s="57"/>
      <c r="J160" s="57"/>
      <c r="K160" s="56"/>
      <c r="L160" s="36"/>
    </row>
    <row r="161" spans="1:12" s="55" customFormat="1" x14ac:dyDescent="0.35">
      <c r="A161" s="62"/>
      <c r="B161" s="58" t="s">
        <v>113</v>
      </c>
      <c r="C161" s="59"/>
      <c r="D161" s="58" t="s">
        <v>97</v>
      </c>
      <c r="E161" s="57"/>
      <c r="F161" s="57"/>
      <c r="G161" s="57"/>
      <c r="H161" s="57"/>
      <c r="I161" s="57"/>
      <c r="J161" s="57"/>
      <c r="K161" s="56">
        <v>0</v>
      </c>
      <c r="L161" s="36">
        <f>K161*E161</f>
        <v>0</v>
      </c>
    </row>
    <row r="162" spans="1:12" s="55" customFormat="1" x14ac:dyDescent="0.35">
      <c r="A162" s="62"/>
      <c r="B162" s="64" t="s">
        <v>112</v>
      </c>
      <c r="C162" s="65"/>
      <c r="D162" s="64" t="s">
        <v>97</v>
      </c>
      <c r="E162" s="63"/>
      <c r="F162" s="63"/>
      <c r="G162" s="63"/>
      <c r="H162" s="63"/>
      <c r="I162" s="63"/>
      <c r="J162" s="63"/>
      <c r="K162" s="56">
        <v>0</v>
      </c>
      <c r="L162" s="36">
        <f>K162*E162</f>
        <v>0</v>
      </c>
    </row>
    <row r="163" spans="1:12" s="55" customFormat="1" x14ac:dyDescent="0.35">
      <c r="A163" s="62"/>
      <c r="B163" s="58" t="s">
        <v>111</v>
      </c>
      <c r="C163" s="59"/>
      <c r="D163" s="58" t="s">
        <v>97</v>
      </c>
      <c r="E163" s="57"/>
      <c r="F163" s="57"/>
      <c r="G163" s="57"/>
      <c r="H163" s="57"/>
      <c r="I163" s="57"/>
      <c r="J163" s="57"/>
      <c r="K163" s="56">
        <v>0</v>
      </c>
      <c r="L163" s="36">
        <f>K163*E163</f>
        <v>0</v>
      </c>
    </row>
    <row r="164" spans="1:12" s="55" customFormat="1" x14ac:dyDescent="0.35">
      <c r="A164" s="62"/>
      <c r="B164" s="58" t="s">
        <v>110</v>
      </c>
      <c r="C164" s="59"/>
      <c r="D164" s="58" t="s">
        <v>97</v>
      </c>
      <c r="E164" s="57"/>
      <c r="F164" s="57"/>
      <c r="G164" s="57"/>
      <c r="H164" s="57"/>
      <c r="I164" s="57"/>
      <c r="J164" s="57"/>
      <c r="K164" s="56">
        <v>0</v>
      </c>
      <c r="L164" s="36">
        <f>K164*E164</f>
        <v>0</v>
      </c>
    </row>
    <row r="165" spans="1:12" s="55" customFormat="1" x14ac:dyDescent="0.35">
      <c r="A165" s="62"/>
      <c r="B165" s="58" t="s">
        <v>109</v>
      </c>
      <c r="C165" s="59"/>
      <c r="D165" s="58" t="s">
        <v>97</v>
      </c>
      <c r="E165" s="57"/>
      <c r="F165" s="57"/>
      <c r="G165" s="57"/>
      <c r="H165" s="57"/>
      <c r="I165" s="57"/>
      <c r="J165" s="57"/>
      <c r="K165" s="56">
        <v>0</v>
      </c>
      <c r="L165" s="36">
        <f>K165*E165</f>
        <v>0</v>
      </c>
    </row>
    <row r="166" spans="1:12" s="55" customFormat="1" x14ac:dyDescent="0.35">
      <c r="A166" s="62"/>
      <c r="B166" s="58"/>
      <c r="C166" s="59"/>
      <c r="D166" s="58"/>
      <c r="E166" s="57"/>
      <c r="F166" s="57"/>
      <c r="G166" s="57"/>
      <c r="H166" s="57"/>
      <c r="I166" s="57"/>
      <c r="J166" s="57"/>
      <c r="K166" s="56"/>
      <c r="L166" s="36"/>
    </row>
    <row r="167" spans="1:12" s="55" customFormat="1" x14ac:dyDescent="0.35">
      <c r="A167" s="62"/>
      <c r="B167" s="61" t="s">
        <v>108</v>
      </c>
      <c r="C167" s="59"/>
      <c r="D167" s="58"/>
      <c r="E167" s="57"/>
      <c r="F167" s="57"/>
      <c r="G167" s="57"/>
      <c r="H167" s="57"/>
      <c r="I167" s="57"/>
      <c r="J167" s="57"/>
      <c r="K167" s="56"/>
      <c r="L167" s="36"/>
    </row>
    <row r="168" spans="1:12" s="55" customFormat="1" x14ac:dyDescent="0.35">
      <c r="A168" s="62"/>
      <c r="B168" s="58" t="s">
        <v>107</v>
      </c>
      <c r="C168" s="59"/>
      <c r="D168" s="58" t="s">
        <v>106</v>
      </c>
      <c r="E168" s="57"/>
      <c r="F168" s="57"/>
      <c r="G168" s="57"/>
      <c r="H168" s="57"/>
      <c r="I168" s="57"/>
      <c r="J168" s="57"/>
      <c r="K168" s="56">
        <v>0</v>
      </c>
      <c r="L168" s="36">
        <f>K168*E168</f>
        <v>0</v>
      </c>
    </row>
    <row r="169" spans="1:12" s="55" customFormat="1" x14ac:dyDescent="0.35">
      <c r="A169" s="60"/>
      <c r="B169" s="58" t="s">
        <v>105</v>
      </c>
      <c r="C169" s="59"/>
      <c r="D169" s="58" t="s">
        <v>104</v>
      </c>
      <c r="E169" s="57"/>
      <c r="F169" s="57"/>
      <c r="G169" s="57"/>
      <c r="H169" s="57"/>
      <c r="I169" s="57"/>
      <c r="J169" s="57"/>
      <c r="K169" s="56">
        <v>0</v>
      </c>
      <c r="L169" s="36">
        <f>K169*E169</f>
        <v>0</v>
      </c>
    </row>
    <row r="170" spans="1:12" s="55" customFormat="1" x14ac:dyDescent="0.35">
      <c r="A170" s="60"/>
      <c r="B170" s="58" t="s">
        <v>103</v>
      </c>
      <c r="C170" s="59"/>
      <c r="D170" s="58" t="s">
        <v>97</v>
      </c>
      <c r="E170" s="57"/>
      <c r="F170" s="57"/>
      <c r="G170" s="57"/>
      <c r="H170" s="57"/>
      <c r="I170" s="57"/>
      <c r="J170" s="57"/>
      <c r="K170" s="56">
        <v>0</v>
      </c>
      <c r="L170" s="36">
        <f>K170*E170</f>
        <v>0</v>
      </c>
    </row>
    <row r="171" spans="1:12" s="55" customFormat="1" x14ac:dyDescent="0.35">
      <c r="A171" s="60"/>
      <c r="B171" s="58" t="s">
        <v>102</v>
      </c>
      <c r="C171" s="59"/>
      <c r="D171" s="58" t="s">
        <v>97</v>
      </c>
      <c r="E171" s="57"/>
      <c r="F171" s="57"/>
      <c r="G171" s="57"/>
      <c r="H171" s="57"/>
      <c r="I171" s="57"/>
      <c r="J171" s="57"/>
      <c r="K171" s="56">
        <v>0</v>
      </c>
      <c r="L171" s="36">
        <f>K171*E171</f>
        <v>0</v>
      </c>
    </row>
    <row r="172" spans="1:12" s="55" customFormat="1" x14ac:dyDescent="0.35">
      <c r="A172" s="60"/>
      <c r="B172" s="58"/>
      <c r="C172" s="59"/>
      <c r="D172" s="58"/>
      <c r="E172" s="57"/>
      <c r="F172" s="57"/>
      <c r="G172" s="57"/>
      <c r="H172" s="57"/>
      <c r="I172" s="57"/>
      <c r="J172" s="57"/>
      <c r="K172" s="56"/>
      <c r="L172" s="36"/>
    </row>
    <row r="173" spans="1:12" s="55" customFormat="1" x14ac:dyDescent="0.35">
      <c r="A173" s="60"/>
      <c r="B173" s="61" t="s">
        <v>101</v>
      </c>
      <c r="C173" s="59"/>
      <c r="D173" s="58"/>
      <c r="E173" s="57"/>
      <c r="F173" s="57"/>
      <c r="G173" s="57"/>
      <c r="H173" s="57"/>
      <c r="I173" s="57"/>
      <c r="J173" s="57"/>
      <c r="K173" s="56"/>
      <c r="L173" s="36"/>
    </row>
    <row r="174" spans="1:12" s="55" customFormat="1" x14ac:dyDescent="0.35">
      <c r="A174" s="60"/>
      <c r="B174" s="58" t="s">
        <v>100</v>
      </c>
      <c r="C174" s="59"/>
      <c r="D174" s="58" t="s">
        <v>97</v>
      </c>
      <c r="E174" s="57"/>
      <c r="F174" s="57"/>
      <c r="G174" s="57"/>
      <c r="H174" s="57"/>
      <c r="I174" s="57"/>
      <c r="J174" s="57"/>
      <c r="K174" s="56">
        <v>0</v>
      </c>
      <c r="L174" s="36">
        <f>K174*E174</f>
        <v>0</v>
      </c>
    </row>
    <row r="175" spans="1:12" s="55" customFormat="1" x14ac:dyDescent="0.35">
      <c r="A175" s="60"/>
      <c r="B175" s="58" t="s">
        <v>99</v>
      </c>
      <c r="C175" s="59"/>
      <c r="D175" s="58" t="s">
        <v>97</v>
      </c>
      <c r="E175" s="57"/>
      <c r="F175" s="57"/>
      <c r="G175" s="57"/>
      <c r="H175" s="57"/>
      <c r="I175" s="57"/>
      <c r="J175" s="57"/>
      <c r="K175" s="56">
        <v>0</v>
      </c>
      <c r="L175" s="36">
        <f>K175*E175</f>
        <v>0</v>
      </c>
    </row>
    <row r="176" spans="1:12" s="55" customFormat="1" x14ac:dyDescent="0.35">
      <c r="A176" s="60"/>
      <c r="B176" s="58" t="s">
        <v>98</v>
      </c>
      <c r="C176" s="59"/>
      <c r="D176" s="58" t="s">
        <v>97</v>
      </c>
      <c r="E176" s="57"/>
      <c r="F176" s="57"/>
      <c r="G176" s="57"/>
      <c r="H176" s="57"/>
      <c r="I176" s="57"/>
      <c r="J176" s="57"/>
      <c r="K176" s="56">
        <v>0</v>
      </c>
      <c r="L176" s="36">
        <f>K176*E176</f>
        <v>0</v>
      </c>
    </row>
    <row r="177" spans="1:12" s="55" customFormat="1" x14ac:dyDescent="0.35">
      <c r="A177" s="60"/>
      <c r="B177" s="58"/>
      <c r="C177" s="59"/>
      <c r="D177" s="58"/>
      <c r="E177" s="57"/>
      <c r="F177" s="57"/>
      <c r="G177" s="57"/>
      <c r="H177" s="57"/>
      <c r="I177" s="57"/>
      <c r="J177" s="57"/>
      <c r="K177" s="56"/>
      <c r="L177" s="36"/>
    </row>
    <row r="178" spans="1:12" ht="18.5" thickBot="1" x14ac:dyDescent="0.45">
      <c r="A178" s="54"/>
      <c r="B178" s="52"/>
      <c r="C178" s="53"/>
      <c r="D178" s="52"/>
      <c r="E178" s="51"/>
      <c r="F178" s="51"/>
      <c r="G178" s="51"/>
      <c r="H178" s="51"/>
      <c r="I178" s="51"/>
      <c r="J178" s="51"/>
      <c r="K178" s="51"/>
      <c r="L178" s="50"/>
    </row>
    <row r="179" spans="1:12" s="44" customFormat="1" ht="20.5" thickBot="1" x14ac:dyDescent="0.45">
      <c r="B179" s="49" t="s">
        <v>96</v>
      </c>
      <c r="C179" s="48"/>
      <c r="D179" s="47"/>
      <c r="E179" s="46"/>
      <c r="F179" s="46"/>
      <c r="G179" s="46"/>
      <c r="H179" s="46"/>
      <c r="I179" s="46"/>
      <c r="J179" s="46"/>
      <c r="K179" s="46"/>
      <c r="L179" s="45">
        <f>SUM(L35:L178)</f>
        <v>0</v>
      </c>
    </row>
    <row r="180" spans="1:12" x14ac:dyDescent="0.35">
      <c r="B180" s="43"/>
      <c r="C180" s="42"/>
      <c r="D180" s="42"/>
      <c r="E180" s="42"/>
      <c r="F180" s="42"/>
      <c r="G180" s="42"/>
      <c r="H180" s="42"/>
      <c r="I180" s="42"/>
      <c r="J180" s="42"/>
      <c r="K180" s="42"/>
      <c r="L180" s="41"/>
    </row>
    <row r="181" spans="1:12" s="38" customFormat="1" x14ac:dyDescent="0.3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39"/>
    </row>
    <row r="182" spans="1:12" s="38" customFormat="1" x14ac:dyDescent="0.35">
      <c r="B182" s="40" t="s">
        <v>95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39"/>
    </row>
    <row r="183" spans="1:12" s="38" customFormat="1" x14ac:dyDescent="0.35">
      <c r="B183" s="40" t="s">
        <v>94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39"/>
    </row>
    <row r="184" spans="1:12" s="38" customFormat="1" x14ac:dyDescent="0.3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39"/>
    </row>
    <row r="185" spans="1:12" s="38" customFormat="1" x14ac:dyDescent="0.35">
      <c r="B185" s="40" t="s">
        <v>93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39"/>
    </row>
    <row r="186" spans="1:12" s="38" customFormat="1" x14ac:dyDescent="0.35">
      <c r="B186" s="40" t="s">
        <v>92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39"/>
    </row>
    <row r="187" spans="1:12" x14ac:dyDescent="0.35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6"/>
    </row>
    <row r="188" spans="1:12" x14ac:dyDescent="0.35">
      <c r="B188" s="37" t="s">
        <v>91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6"/>
    </row>
    <row r="189" spans="1:12" x14ac:dyDescent="0.35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6"/>
    </row>
    <row r="190" spans="1:12" x14ac:dyDescent="0.35">
      <c r="B190" s="37" t="s">
        <v>90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6"/>
    </row>
    <row r="191" spans="1:12" x14ac:dyDescent="0.35">
      <c r="B191" s="37" t="s">
        <v>89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6"/>
    </row>
    <row r="192" spans="1:12" x14ac:dyDescent="0.35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6"/>
    </row>
    <row r="193" spans="2:12" x14ac:dyDescent="0.35">
      <c r="B193" s="37" t="s">
        <v>88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6"/>
    </row>
    <row r="194" spans="2:12" x14ac:dyDescent="0.35">
      <c r="B194" s="37" t="s">
        <v>87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6"/>
    </row>
    <row r="195" spans="2:12" x14ac:dyDescent="0.35">
      <c r="B195" s="37" t="s">
        <v>86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6"/>
    </row>
    <row r="196" spans="2:12" x14ac:dyDescent="0.35">
      <c r="B196" s="37" t="s">
        <v>85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6"/>
    </row>
    <row r="197" spans="2:12" x14ac:dyDescent="0.35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6"/>
    </row>
    <row r="198" spans="2:12" x14ac:dyDescent="0.35">
      <c r="B198" s="37" t="s">
        <v>84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6"/>
    </row>
    <row r="199" spans="2:12" x14ac:dyDescent="0.35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6"/>
    </row>
    <row r="200" spans="2:12" x14ac:dyDescent="0.35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6"/>
    </row>
  </sheetData>
  <pageMargins left="0.74803149606299213" right="0.15748031496062992" top="1.3779527559055118" bottom="0.39370078740157483" header="0.51181102362204722" footer="0.51181102362204722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Tilbud unntatt sperregjerder </vt:lpstr>
      <vt:lpstr>Tilbud Sperregjerder</vt:lpstr>
      <vt:lpstr>Fjellsikring evalueres IKKE!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2020-10-06T07:08:28Z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3ecc0f-ccb9-4361-8333-eab9c279fcaa_Enabled">
    <vt:lpwstr>true</vt:lpwstr>
  </property>
  <property fmtid="{D5CDD505-2E9C-101B-9397-08002B2CF9AE}" pid="3" name="MSIP_Label_593ecc0f-ccb9-4361-8333-eab9c279fcaa_SetDate">
    <vt:lpwstr>2020-09-22T10:34:59Z</vt:lpwstr>
  </property>
  <property fmtid="{D5CDD505-2E9C-101B-9397-08002B2CF9AE}" pid="4" name="MSIP_Label_593ecc0f-ccb9-4361-8333-eab9c279fcaa_Method">
    <vt:lpwstr>Standard</vt:lpwstr>
  </property>
  <property fmtid="{D5CDD505-2E9C-101B-9397-08002B2CF9AE}" pid="5" name="MSIP_Label_593ecc0f-ccb9-4361-8333-eab9c279fcaa_Name">
    <vt:lpwstr>Intern</vt:lpwstr>
  </property>
  <property fmtid="{D5CDD505-2E9C-101B-9397-08002B2CF9AE}" pid="6" name="MSIP_Label_593ecc0f-ccb9-4361-8333-eab9c279fcaa_SiteId">
    <vt:lpwstr>07ba06ff-14f4-464b-b7e8-bc3a7e21e203</vt:lpwstr>
  </property>
  <property fmtid="{D5CDD505-2E9C-101B-9397-08002B2CF9AE}" pid="7" name="MSIP_Label_593ecc0f-ccb9-4361-8333-eab9c279fcaa_ActionId">
    <vt:lpwstr>8e0261f1-e5a4-43a0-b916-f6532842eedf</vt:lpwstr>
  </property>
  <property fmtid="{D5CDD505-2E9C-101B-9397-08002B2CF9AE}" pid="8" name="MSIP_Label_593ecc0f-ccb9-4361-8333-eab9c279fcaa_ContentBits">
    <vt:lpwstr>0</vt:lpwstr>
  </property>
</Properties>
</file>